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45" windowWidth="15120" windowHeight="9045" activeTab="1"/>
  </bookViews>
  <sheets>
    <sheet name="Лист1" sheetId="1" r:id="rId1"/>
    <sheet name="план на 2014" sheetId="2" r:id="rId2"/>
  </sheets>
  <definedNames/>
  <calcPr fullCalcOnLoad="1"/>
</workbook>
</file>

<file path=xl/sharedStrings.xml><?xml version="1.0" encoding="utf-8"?>
<sst xmlns="http://schemas.openxmlformats.org/spreadsheetml/2006/main" count="313" uniqueCount="117">
  <si>
    <t>№ з/п</t>
  </si>
  <si>
    <t>Показники</t>
  </si>
  <si>
    <t>.1.1</t>
  </si>
  <si>
    <t>.1.2</t>
  </si>
  <si>
    <t>.1.3</t>
  </si>
  <si>
    <t>.2.1</t>
  </si>
  <si>
    <t>.2.2</t>
  </si>
  <si>
    <t>.2.3</t>
  </si>
  <si>
    <t>МП</t>
  </si>
  <si>
    <t>січень</t>
  </si>
  <si>
    <t>лютий</t>
  </si>
  <si>
    <t>березень</t>
  </si>
  <si>
    <t>квітень</t>
  </si>
  <si>
    <t xml:space="preserve"> 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</si>
  <si>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</si>
  <si>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</si>
  <si>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</si>
  <si>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</si>
  <si>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</si>
  <si>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</si>
  <si>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</si>
  <si>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 т.ч. (помісячно)</t>
  </si>
  <si>
    <t>рішенням виконавчого комітету</t>
  </si>
  <si>
    <t>Южноукраїнської міської ради</t>
  </si>
  <si>
    <t>* Премії та інші заохочувальні виплати КП "БТІ" здійснюється при наявності економії по ФОП та при позитивному фінансовому результаті роботи підприємства</t>
  </si>
  <si>
    <t>** Індивідуальні надбавки та премії персооналу виплачуються в випадках передбаченим колективним договором</t>
  </si>
  <si>
    <t>ЗАТВЕРДЖЕНО</t>
  </si>
  <si>
    <t>тис.грн.</t>
  </si>
  <si>
    <t xml:space="preserve">***ФОП АУП не враховується підвищення посадового окладу керівника, в зв"язку з підвищенням мінімальної заробітної плати </t>
  </si>
  <si>
    <t>Фінансовий план</t>
  </si>
  <si>
    <t>Підписка</t>
  </si>
  <si>
    <t>приватні оголошення</t>
  </si>
  <si>
    <t>послуги організаціям і установам</t>
  </si>
  <si>
    <t>.1.4</t>
  </si>
  <si>
    <t>реклама</t>
  </si>
  <si>
    <t>.1.5</t>
  </si>
  <si>
    <t>оренда автомобіля</t>
  </si>
  <si>
    <t>.1.6</t>
  </si>
  <si>
    <t>.1.7</t>
  </si>
  <si>
    <t>дотація на покриття збитків</t>
  </si>
  <si>
    <t>Доходи всього, в тому числі:</t>
  </si>
  <si>
    <t>Витрати, всього, в тому числі:</t>
  </si>
  <si>
    <t>заробітна плата</t>
  </si>
  <si>
    <t>єдиний внесок</t>
  </si>
  <si>
    <t>покупні ресурси/товари</t>
  </si>
  <si>
    <t>.2.3.1</t>
  </si>
  <si>
    <t>канцтовари, папір</t>
  </si>
  <si>
    <t>.2.3.2</t>
  </si>
  <si>
    <t>інші МШП</t>
  </si>
  <si>
    <t>.2.4</t>
  </si>
  <si>
    <t>Комунальні послуги</t>
  </si>
  <si>
    <t>.2.4.1</t>
  </si>
  <si>
    <t>електроенергія</t>
  </si>
  <si>
    <t>.2.4.2</t>
  </si>
  <si>
    <t>водопостачання, водовідведення,  теплопостачання</t>
  </si>
  <si>
    <t>.2.4.3</t>
  </si>
  <si>
    <t>експлуатаційні витрати, вивіз та складування ТПВ</t>
  </si>
  <si>
    <t>.2.5</t>
  </si>
  <si>
    <t>Послуги стороніх організацій</t>
  </si>
  <si>
    <t>.2.5.1</t>
  </si>
  <si>
    <t xml:space="preserve">зв'язок </t>
  </si>
  <si>
    <t>.2.5.2</t>
  </si>
  <si>
    <t>інтернет</t>
  </si>
  <si>
    <t>.2.5.3</t>
  </si>
  <si>
    <t>телетрансляція "Квант"</t>
  </si>
  <si>
    <t>.2.5.4</t>
  </si>
  <si>
    <t>достака газети</t>
  </si>
  <si>
    <t>.2.5.5</t>
  </si>
  <si>
    <t>друк газети</t>
  </si>
  <si>
    <t>.2.5.6</t>
  </si>
  <si>
    <t>заправка картріджа</t>
  </si>
  <si>
    <t>.2.5.7</t>
  </si>
  <si>
    <t>послуги банку</t>
  </si>
  <si>
    <t>.2.6</t>
  </si>
  <si>
    <t>Інші витрати</t>
  </si>
  <si>
    <t>.2.6.1</t>
  </si>
  <si>
    <t>Фінансовий результат до оподаткування</t>
  </si>
  <si>
    <t>Податок на прибуток</t>
  </si>
  <si>
    <t>Фінансовий результат після оподаткування</t>
  </si>
  <si>
    <t>.2.6.2</t>
  </si>
  <si>
    <t xml:space="preserve">Факт за 2013 рік </t>
  </si>
  <si>
    <t>фін.допомога</t>
  </si>
  <si>
    <t xml:space="preserve"> Комунальної установи "Інформаційне агенство "Контакт" на  2014 рік</t>
  </si>
  <si>
    <t xml:space="preserve">План на 2014 рік </t>
  </si>
  <si>
    <t>Поштові витрати</t>
  </si>
  <si>
    <t>.2.3.3</t>
  </si>
  <si>
    <t xml:space="preserve"> відрядження</t>
  </si>
  <si>
    <t>штрафи, пені комісія банку</t>
  </si>
  <si>
    <t>Оцінка майна держреєстратор</t>
  </si>
  <si>
    <t>Ремонт відео та коп.техніки</t>
  </si>
  <si>
    <t>.2.5.8</t>
  </si>
  <si>
    <t>.2.5.9</t>
  </si>
  <si>
    <t>Виготовлення посвідчень</t>
  </si>
  <si>
    <t>Утримання сайту</t>
  </si>
  <si>
    <t>.2.6.3</t>
  </si>
  <si>
    <t>.2.6.4</t>
  </si>
  <si>
    <t>.2.6.5</t>
  </si>
  <si>
    <t>Оформлення підписки на періодичні видання</t>
  </si>
  <si>
    <t>.2.6.6</t>
  </si>
  <si>
    <t>господарчі витрати</t>
  </si>
  <si>
    <t>.2.6.7</t>
  </si>
  <si>
    <t xml:space="preserve"> </t>
  </si>
  <si>
    <t xml:space="preserve"> Комунальної установи "Інформаційне агенство "Контакт" на  2014 рік (телебачення)</t>
  </si>
  <si>
    <t xml:space="preserve"> Комунальної установи "Інформаційне агенство "Контакт" на  2014 рік (газета)</t>
  </si>
  <si>
    <t>Бухгалтер</t>
  </si>
  <si>
    <t>Директор КУ "Інформаційне агенство "Контакт"</t>
  </si>
  <si>
    <t>Ватагіна Л.В.</t>
  </si>
  <si>
    <t>дотація на покриття збитків 2013 року</t>
  </si>
  <si>
    <t>.1.8</t>
  </si>
  <si>
    <t>.1,6</t>
  </si>
  <si>
    <t>Оформлення підписки на періодичні видання Все про бух облік</t>
  </si>
  <si>
    <t>.1,4</t>
  </si>
  <si>
    <t xml:space="preserve">План на 2013 рік </t>
  </si>
  <si>
    <t>Трущенко С.О.</t>
  </si>
  <si>
    <t>за друк телепрограми</t>
  </si>
  <si>
    <t>17.12.2014  № 291</t>
  </si>
  <si>
    <t>17.12.2014 № 291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</si>
</sst>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FC19]d\ mmmm\ yyyy\ &quot;г.&quot;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0" applyFont="1" applyAlignment="1">
      <alignment/>
    </xf>
    <xf numFmtId="16" fontId="2" fillId="0" borderId="10" xfId="52" applyNumberFormat="1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right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wrapText="1"/>
      <protection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2" fillId="0" borderId="10" xfId="52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172" fontId="10" fillId="0" borderId="0" xfId="0" applyNumberFormat="1" applyFont="1" applyAlignment="1">
      <alignment horizontal="center"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52" applyFont="1" applyFill="1" applyBorder="1" applyAlignment="1">
      <alignment wrapText="1"/>
      <protection/>
    </xf>
    <xf numFmtId="172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172" fontId="2" fillId="24" borderId="10" xfId="52" applyNumberFormat="1" applyFont="1" applyFill="1" applyBorder="1" applyAlignment="1">
      <alignment horizontal="center"/>
      <protection/>
    </xf>
    <xf numFmtId="2" fontId="2" fillId="0" borderId="10" xfId="52" applyNumberFormat="1" applyFont="1" applyFill="1" applyBorder="1" applyAlignment="1">
      <alignment horizontal="right"/>
      <protection/>
    </xf>
    <xf numFmtId="172" fontId="3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7" fillId="0" borderId="0" xfId="0" applyNumberFormat="1" applyFont="1" applyAlignment="1">
      <alignment/>
    </xf>
    <xf numFmtId="172" fontId="2" fillId="0" borderId="10" xfId="52" applyNumberFormat="1" applyFont="1" applyFill="1" applyBorder="1" applyAlignment="1">
      <alignment wrapText="1"/>
      <protection/>
    </xf>
    <xf numFmtId="172" fontId="4" fillId="24" borderId="10" xfId="52" applyNumberFormat="1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wrapText="1"/>
      <protection/>
    </xf>
    <xf numFmtId="172" fontId="2" fillId="0" borderId="10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172" fontId="5" fillId="0" borderId="0" xfId="0" applyNumberFormat="1" applyFont="1" applyAlignment="1">
      <alignment/>
    </xf>
    <xf numFmtId="172" fontId="2" fillId="0" borderId="10" xfId="52" applyNumberFormat="1" applyFont="1" applyBorder="1" applyAlignment="1">
      <alignment wrapText="1"/>
      <protection/>
    </xf>
    <xf numFmtId="0" fontId="4" fillId="0" borderId="11" xfId="52" applyFont="1" applyBorder="1" applyAlignment="1">
      <alignment horizontal="right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29" fillId="0" borderId="0" xfId="52" applyFont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172" fontId="4" fillId="24" borderId="13" xfId="52" applyNumberFormat="1" applyFont="1" applyFill="1" applyBorder="1" applyAlignment="1">
      <alignment horizontal="center"/>
      <protection/>
    </xf>
    <xf numFmtId="172" fontId="3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172" fontId="4" fillId="0" borderId="10" xfId="52" applyNumberFormat="1" applyFont="1" applyBorder="1" applyAlignment="1">
      <alignment wrapText="1"/>
      <protection/>
    </xf>
    <xf numFmtId="172" fontId="2" fillId="0" borderId="10" xfId="52" applyNumberFormat="1" applyFont="1" applyFill="1" applyBorder="1" applyAlignment="1">
      <alignment horizontal="center" wrapText="1"/>
      <protection/>
    </xf>
    <xf numFmtId="172" fontId="4" fillId="0" borderId="10" xfId="52" applyNumberFormat="1" applyFont="1" applyFill="1" applyBorder="1" applyAlignment="1">
      <alignment horizontal="center" wrapText="1"/>
      <protection/>
    </xf>
    <xf numFmtId="172" fontId="2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3" fillId="0" borderId="0" xfId="0" applyNumberFormat="1" applyFont="1" applyAlignment="1">
      <alignment horizontal="left"/>
    </xf>
    <xf numFmtId="0" fontId="2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172" fontId="2" fillId="0" borderId="10" xfId="52" applyNumberFormat="1" applyFont="1" applyBorder="1" applyAlignment="1">
      <alignment horizontal="center" wrapText="1"/>
      <protection/>
    </xf>
    <xf numFmtId="172" fontId="4" fillId="0" borderId="10" xfId="52" applyNumberFormat="1" applyFont="1" applyBorder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11" xfId="52" applyFont="1" applyBorder="1" applyAlignment="1">
      <alignment horizontal="right" vertical="center"/>
      <protection/>
    </xf>
    <xf numFmtId="0" fontId="2" fillId="0" borderId="18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10" fillId="0" borderId="0" xfId="0" applyNumberFormat="1" applyFont="1" applyAlignment="1">
      <alignment horizontal="center"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">
      <selection activeCell="E63" sqref="E63"/>
    </sheetView>
  </sheetViews>
  <sheetFormatPr defaultColWidth="9.140625" defaultRowHeight="15"/>
  <sheetData>
    <row r="8" ht="1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31"/>
  <sheetViews>
    <sheetView tabSelected="1" workbookViewId="0" topLeftCell="A160">
      <selection activeCell="O115" sqref="O115"/>
    </sheetView>
  </sheetViews>
  <sheetFormatPr defaultColWidth="8.8515625" defaultRowHeight="15"/>
  <cols>
    <col min="1" max="1" width="9.00390625" style="2" customWidth="1"/>
    <col min="2" max="2" width="5.7109375" style="2" customWidth="1"/>
    <col min="3" max="3" width="29.00390625" style="2" customWidth="1"/>
    <col min="4" max="4" width="7.140625" style="2" customWidth="1"/>
    <col min="5" max="5" width="6.140625" style="2" customWidth="1"/>
    <col min="6" max="6" width="8.00390625" style="2" customWidth="1"/>
    <col min="7" max="7" width="7.8515625" style="2" customWidth="1"/>
    <col min="8" max="8" width="7.140625" style="2" customWidth="1"/>
    <col min="9" max="9" width="7.8515625" style="2" customWidth="1"/>
    <col min="10" max="10" width="7.7109375" style="2" customWidth="1"/>
    <col min="11" max="11" width="8.28125" style="2" customWidth="1"/>
    <col min="12" max="12" width="7.7109375" style="2" customWidth="1"/>
    <col min="13" max="13" width="8.140625" style="2" customWidth="1"/>
    <col min="14" max="14" width="7.8515625" style="2" customWidth="1"/>
    <col min="15" max="15" width="8.7109375" style="2" customWidth="1"/>
    <col min="16" max="16" width="7.57421875" style="2" customWidth="1"/>
    <col min="17" max="17" width="9.421875" style="2" customWidth="1"/>
    <col min="18" max="18" width="9.00390625" style="2" customWidth="1"/>
    <col min="19" max="16384" width="8.8515625" style="2" customWidth="1"/>
  </cols>
  <sheetData>
    <row r="1" spans="1:17" s="12" customFormat="1" ht="15">
      <c r="A1"/>
      <c r="B1" s="2"/>
      <c r="F1" s="13"/>
      <c r="O1" s="2" t="s">
        <v>26</v>
      </c>
      <c r="Q1" s="14"/>
    </row>
    <row r="2" spans="1:17" s="12" customFormat="1" ht="14.25" customHeight="1">
      <c r="A2"/>
      <c r="B2" s="2"/>
      <c r="F2" s="13"/>
      <c r="O2" s="2" t="s">
        <v>22</v>
      </c>
      <c r="Q2" s="14"/>
    </row>
    <row r="3" spans="1:17" s="12" customFormat="1" ht="12.75" customHeight="1">
      <c r="A3"/>
      <c r="B3" s="2"/>
      <c r="F3" s="13"/>
      <c r="O3" s="2" t="s">
        <v>23</v>
      </c>
      <c r="Q3" s="14"/>
    </row>
    <row r="4" spans="1:17" s="15" customFormat="1" ht="13.5" customHeight="1">
      <c r="A4"/>
      <c r="B4" s="2"/>
      <c r="F4" s="19"/>
      <c r="G4" s="19"/>
      <c r="H4" s="19"/>
      <c r="I4" s="19"/>
      <c r="J4" s="19"/>
      <c r="K4" s="19"/>
      <c r="L4" s="19"/>
      <c r="O4" s="2" t="s">
        <v>115</v>
      </c>
      <c r="Q4" s="16"/>
    </row>
    <row r="5" spans="1:17" s="15" customFormat="1" ht="17.25" customHeight="1">
      <c r="A5"/>
      <c r="B5" s="2"/>
      <c r="F5" s="19"/>
      <c r="G5" s="19"/>
      <c r="H5" s="19" t="s">
        <v>29</v>
      </c>
      <c r="I5" s="19"/>
      <c r="J5" s="19"/>
      <c r="K5" s="19"/>
      <c r="L5" s="19"/>
      <c r="Q5" s="16"/>
    </row>
    <row r="6" spans="1:18" s="15" customFormat="1" ht="19.5" customHeight="1">
      <c r="A6" s="66" t="s">
        <v>82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15" customFormat="1" ht="17.25" customHeight="1">
      <c r="A7"/>
      <c r="B7" s="38" t="s">
        <v>27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8" s="8" customFormat="1" ht="30.75" customHeight="1">
      <c r="A8"/>
      <c r="B8" s="39" t="s">
        <v>0</v>
      </c>
      <c r="C8" s="42" t="s">
        <v>1</v>
      </c>
      <c r="D8" s="39" t="s">
        <v>112</v>
      </c>
      <c r="E8" s="39" t="s">
        <v>80</v>
      </c>
      <c r="F8" s="39" t="s">
        <v>83</v>
      </c>
      <c r="G8" s="75" t="s">
        <v>21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</row>
    <row r="9" spans="1:18" s="8" customFormat="1" ht="15">
      <c r="A9"/>
      <c r="B9" s="40"/>
      <c r="C9" s="43"/>
      <c r="D9" s="43"/>
      <c r="E9" s="40"/>
      <c r="F9" s="40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s="8" customFormat="1" ht="18.75" customHeight="1">
      <c r="A10"/>
      <c r="B10" s="41"/>
      <c r="C10" s="44"/>
      <c r="D10" s="44"/>
      <c r="E10" s="41"/>
      <c r="F10" s="41"/>
      <c r="G10" s="20" t="s">
        <v>9</v>
      </c>
      <c r="H10" s="20" t="s">
        <v>10</v>
      </c>
      <c r="I10" s="20" t="s">
        <v>11</v>
      </c>
      <c r="J10" s="20" t="s">
        <v>12</v>
      </c>
      <c r="K10" s="9" t="s">
        <v>13</v>
      </c>
      <c r="L10" s="9" t="s">
        <v>14</v>
      </c>
      <c r="M10" s="9" t="s">
        <v>15</v>
      </c>
      <c r="N10" s="9" t="s">
        <v>16</v>
      </c>
      <c r="O10" s="9" t="s">
        <v>17</v>
      </c>
      <c r="P10" s="9" t="s">
        <v>18</v>
      </c>
      <c r="Q10" s="9" t="s">
        <v>19</v>
      </c>
      <c r="R10" s="9" t="s">
        <v>20</v>
      </c>
    </row>
    <row r="11" spans="1:20" s="11" customFormat="1" ht="15" customHeight="1">
      <c r="A11"/>
      <c r="B11" s="10">
        <v>1</v>
      </c>
      <c r="C11" s="23" t="s">
        <v>40</v>
      </c>
      <c r="D11" s="33">
        <f>D12+D13+D14+D15+D16+D17+D18+D19</f>
        <v>814.0000000000001</v>
      </c>
      <c r="E11" s="23">
        <f>SUM(E12:E19)</f>
        <v>752.6</v>
      </c>
      <c r="F11" s="24">
        <f aca="true" t="shared" si="0" ref="F11:F16">SUM(G11:R11)</f>
        <v>426.00000000000017</v>
      </c>
      <c r="G11" s="24">
        <v>64.9</v>
      </c>
      <c r="H11" s="24">
        <f aca="true" t="shared" si="1" ref="H11:R11">SUM(H12:H19)</f>
        <v>56.8</v>
      </c>
      <c r="I11" s="24">
        <f t="shared" si="1"/>
        <v>54.599999999999994</v>
      </c>
      <c r="J11" s="24">
        <f t="shared" si="1"/>
        <v>54.900000000000006</v>
      </c>
      <c r="K11" s="24">
        <f t="shared" si="1"/>
        <v>36.199999999999996</v>
      </c>
      <c r="L11" s="24">
        <f t="shared" si="1"/>
        <v>22.999999999999996</v>
      </c>
      <c r="M11" s="24">
        <f t="shared" si="1"/>
        <v>22.599999999999998</v>
      </c>
      <c r="N11" s="24">
        <f t="shared" si="1"/>
        <v>22.599999999999998</v>
      </c>
      <c r="O11" s="24">
        <f t="shared" si="1"/>
        <v>22.599999999999998</v>
      </c>
      <c r="P11" s="24">
        <f t="shared" si="1"/>
        <v>22.599999999999998</v>
      </c>
      <c r="Q11" s="24">
        <f t="shared" si="1"/>
        <v>22.599999999999998</v>
      </c>
      <c r="R11" s="24">
        <f t="shared" si="1"/>
        <v>22.599999999999998</v>
      </c>
      <c r="S11" s="30"/>
      <c r="T11" s="30"/>
    </row>
    <row r="12" spans="1:20" ht="12.75" customHeight="1">
      <c r="A12"/>
      <c r="B12" s="3" t="s">
        <v>2</v>
      </c>
      <c r="C12" s="4" t="s">
        <v>30</v>
      </c>
      <c r="D12" s="31">
        <v>117.2</v>
      </c>
      <c r="E12" s="4">
        <v>100.9</v>
      </c>
      <c r="F12" s="17">
        <f t="shared" si="0"/>
        <v>102.99999999999999</v>
      </c>
      <c r="G12" s="17">
        <v>8.6</v>
      </c>
      <c r="H12" s="17">
        <v>8.6</v>
      </c>
      <c r="I12" s="17">
        <v>8.6</v>
      </c>
      <c r="J12" s="17">
        <v>8.6</v>
      </c>
      <c r="K12" s="17">
        <v>8.6</v>
      </c>
      <c r="L12" s="17">
        <v>8.6</v>
      </c>
      <c r="M12" s="17">
        <v>8.6</v>
      </c>
      <c r="N12" s="17">
        <v>8.6</v>
      </c>
      <c r="O12" s="17">
        <v>8.6</v>
      </c>
      <c r="P12" s="17">
        <v>8.6</v>
      </c>
      <c r="Q12" s="17">
        <v>8.5</v>
      </c>
      <c r="R12" s="17">
        <v>8.5</v>
      </c>
      <c r="S12" s="28"/>
      <c r="T12" s="28"/>
    </row>
    <row r="13" spans="1:20" ht="12" customHeight="1">
      <c r="A13"/>
      <c r="B13" s="5" t="s">
        <v>3</v>
      </c>
      <c r="C13" s="4" t="s">
        <v>31</v>
      </c>
      <c r="D13" s="31">
        <v>70.6</v>
      </c>
      <c r="E13" s="4">
        <v>35.3</v>
      </c>
      <c r="F13" s="17">
        <f t="shared" si="0"/>
        <v>38.79999999999999</v>
      </c>
      <c r="G13" s="17">
        <v>3.2</v>
      </c>
      <c r="H13" s="17">
        <v>3.3</v>
      </c>
      <c r="I13" s="17">
        <v>3.2</v>
      </c>
      <c r="J13" s="17">
        <v>3.2</v>
      </c>
      <c r="K13" s="17">
        <v>3.2</v>
      </c>
      <c r="L13" s="17">
        <v>3.3</v>
      </c>
      <c r="M13" s="17">
        <v>3.2</v>
      </c>
      <c r="N13" s="17">
        <v>3.2</v>
      </c>
      <c r="O13" s="17">
        <v>3.2</v>
      </c>
      <c r="P13" s="17">
        <v>3.2</v>
      </c>
      <c r="Q13" s="17">
        <v>3.3</v>
      </c>
      <c r="R13" s="17">
        <v>3.3</v>
      </c>
      <c r="S13" s="28"/>
      <c r="T13" s="28"/>
    </row>
    <row r="14" spans="1:20" ht="12" customHeight="1">
      <c r="A14"/>
      <c r="B14" s="5" t="s">
        <v>4</v>
      </c>
      <c r="C14" s="4" t="s">
        <v>32</v>
      </c>
      <c r="D14" s="31">
        <v>149.4</v>
      </c>
      <c r="E14" s="4">
        <v>153.9</v>
      </c>
      <c r="F14" s="17">
        <f t="shared" si="0"/>
        <v>79.99999999999999</v>
      </c>
      <c r="G14" s="17">
        <v>6.6</v>
      </c>
      <c r="H14" s="17">
        <v>6.8</v>
      </c>
      <c r="I14" s="17">
        <v>6.6</v>
      </c>
      <c r="J14" s="17">
        <v>6.9</v>
      </c>
      <c r="K14" s="17">
        <v>6.6</v>
      </c>
      <c r="L14" s="17">
        <v>6.9</v>
      </c>
      <c r="M14" s="17">
        <v>6.6</v>
      </c>
      <c r="N14" s="17">
        <v>6.6</v>
      </c>
      <c r="O14" s="17">
        <v>6.6</v>
      </c>
      <c r="P14" s="17">
        <v>6.6</v>
      </c>
      <c r="Q14" s="17">
        <v>6.6</v>
      </c>
      <c r="R14" s="17">
        <v>6.6</v>
      </c>
      <c r="S14" s="28"/>
      <c r="T14" s="28"/>
    </row>
    <row r="15" spans="1:20" ht="13.5" customHeight="1">
      <c r="A15"/>
      <c r="B15" s="5" t="s">
        <v>33</v>
      </c>
      <c r="C15" s="4" t="s">
        <v>34</v>
      </c>
      <c r="D15" s="31">
        <v>59.6</v>
      </c>
      <c r="E15" s="4">
        <v>67.8</v>
      </c>
      <c r="F15" s="17">
        <f t="shared" si="0"/>
        <v>51.8</v>
      </c>
      <c r="G15" s="17">
        <v>5.9</v>
      </c>
      <c r="H15" s="17">
        <v>5.9</v>
      </c>
      <c r="I15" s="17">
        <v>4</v>
      </c>
      <c r="J15" s="17">
        <v>4</v>
      </c>
      <c r="K15" s="17">
        <v>4</v>
      </c>
      <c r="L15" s="17">
        <v>4</v>
      </c>
      <c r="M15" s="17">
        <v>4</v>
      </c>
      <c r="N15" s="17">
        <v>4</v>
      </c>
      <c r="O15" s="17">
        <v>4</v>
      </c>
      <c r="P15" s="17">
        <v>4</v>
      </c>
      <c r="Q15" s="17">
        <v>4</v>
      </c>
      <c r="R15" s="17">
        <v>4</v>
      </c>
      <c r="S15" s="28">
        <f>SUM(G15:R15)</f>
        <v>51.8</v>
      </c>
      <c r="T15" s="28"/>
    </row>
    <row r="16" spans="1:20" ht="12.75" customHeight="1">
      <c r="A16"/>
      <c r="B16" s="5" t="s">
        <v>35</v>
      </c>
      <c r="C16" s="4" t="s">
        <v>36</v>
      </c>
      <c r="D16" s="31">
        <v>3.6</v>
      </c>
      <c r="E16" s="4">
        <v>1.9</v>
      </c>
      <c r="F16" s="17">
        <f t="shared" si="0"/>
        <v>2.4</v>
      </c>
      <c r="G16" s="17">
        <v>0.2</v>
      </c>
      <c r="H16" s="17">
        <v>0.2</v>
      </c>
      <c r="I16" s="17">
        <v>0.2</v>
      </c>
      <c r="J16" s="17">
        <v>0.2</v>
      </c>
      <c r="K16" s="17">
        <v>0.2</v>
      </c>
      <c r="L16" s="17">
        <v>0.2</v>
      </c>
      <c r="M16" s="17">
        <v>0.2</v>
      </c>
      <c r="N16" s="17">
        <v>0.2</v>
      </c>
      <c r="O16" s="17">
        <v>0.2</v>
      </c>
      <c r="P16" s="17">
        <v>0.2</v>
      </c>
      <c r="Q16" s="17">
        <v>0.2</v>
      </c>
      <c r="R16" s="17">
        <v>0.2</v>
      </c>
      <c r="S16" s="28"/>
      <c r="T16" s="28"/>
    </row>
    <row r="17" spans="1:18" ht="12.75" customHeight="1">
      <c r="A17"/>
      <c r="B17" s="27" t="s">
        <v>37</v>
      </c>
      <c r="C17" s="4" t="s">
        <v>81</v>
      </c>
      <c r="D17" s="31">
        <v>33.6</v>
      </c>
      <c r="E17" s="4">
        <v>15.6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ht="12.75" customHeight="1">
      <c r="A18"/>
      <c r="B18" s="27" t="s">
        <v>38</v>
      </c>
      <c r="C18" s="4" t="s">
        <v>107</v>
      </c>
      <c r="D18" s="31"/>
      <c r="E18" s="4"/>
      <c r="F18" s="17">
        <v>40.4</v>
      </c>
      <c r="G18" s="17">
        <v>40.4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8"/>
      <c r="T18" s="28"/>
    </row>
    <row r="19" spans="1:20" ht="11.25" customHeight="1">
      <c r="A19"/>
      <c r="B19" s="3" t="s">
        <v>108</v>
      </c>
      <c r="C19" s="4" t="s">
        <v>39</v>
      </c>
      <c r="D19" s="31">
        <v>380</v>
      </c>
      <c r="E19" s="4">
        <v>377.2</v>
      </c>
      <c r="F19" s="17">
        <f>SUM(G19:R19)</f>
        <v>109.6</v>
      </c>
      <c r="G19" s="17">
        <v>0</v>
      </c>
      <c r="H19" s="17">
        <v>32</v>
      </c>
      <c r="I19" s="17">
        <v>32</v>
      </c>
      <c r="J19" s="17">
        <v>32</v>
      </c>
      <c r="K19" s="17">
        <v>13.6</v>
      </c>
      <c r="L19" s="17"/>
      <c r="M19" s="17"/>
      <c r="N19" s="17"/>
      <c r="O19" s="17"/>
      <c r="P19" s="17"/>
      <c r="Q19" s="17"/>
      <c r="R19" s="17"/>
      <c r="S19" s="28"/>
      <c r="T19" s="28"/>
    </row>
    <row r="20" spans="1:21" ht="15">
      <c r="A20"/>
      <c r="B20" s="10">
        <v>2</v>
      </c>
      <c r="C20" s="23" t="s">
        <v>41</v>
      </c>
      <c r="D20" s="33">
        <f>D21+D22+D23+D27+D31+D41</f>
        <v>814</v>
      </c>
      <c r="E20" s="33">
        <f>E21+E22+E23+E24+E25+E26+E27+E31+E41</f>
        <v>793</v>
      </c>
      <c r="F20" s="24">
        <f>SUM(G20:R20)</f>
        <v>706.0999999999999</v>
      </c>
      <c r="G20" s="24">
        <f aca="true" t="shared" si="2" ref="G20:R20">G21+G22+G23+G27+G31+G41</f>
        <v>60.2</v>
      </c>
      <c r="H20" s="24">
        <f t="shared" si="2"/>
        <v>61.199999999999996</v>
      </c>
      <c r="I20" s="24">
        <f t="shared" si="2"/>
        <v>46.8</v>
      </c>
      <c r="J20" s="24">
        <f t="shared" si="2"/>
        <v>54.4</v>
      </c>
      <c r="K20" s="24">
        <f t="shared" si="2"/>
        <v>53.3</v>
      </c>
      <c r="L20" s="24">
        <f t="shared" si="2"/>
        <v>52.7</v>
      </c>
      <c r="M20" s="24">
        <f t="shared" si="2"/>
        <v>53.099999999999994</v>
      </c>
      <c r="N20" s="24">
        <f t="shared" si="2"/>
        <v>53.59999999999999</v>
      </c>
      <c r="O20" s="24">
        <f t="shared" si="2"/>
        <v>53.499999999999986</v>
      </c>
      <c r="P20" s="24">
        <f t="shared" si="2"/>
        <v>54.49999999999999</v>
      </c>
      <c r="Q20" s="24">
        <f t="shared" si="2"/>
        <v>81.60000000000001</v>
      </c>
      <c r="R20" s="24">
        <f t="shared" si="2"/>
        <v>81.2</v>
      </c>
      <c r="S20" s="36">
        <f aca="true" t="shared" si="3" ref="S20:S41">SUM(G20:R20)</f>
        <v>706.0999999999999</v>
      </c>
      <c r="T20" s="28"/>
      <c r="U20" s="28"/>
    </row>
    <row r="21" spans="1:21" ht="11.25" customHeight="1">
      <c r="A21"/>
      <c r="B21" s="5" t="s">
        <v>5</v>
      </c>
      <c r="C21" s="23" t="s">
        <v>42</v>
      </c>
      <c r="D21" s="33">
        <v>402.5</v>
      </c>
      <c r="E21" s="4">
        <v>387.4</v>
      </c>
      <c r="F21" s="24">
        <f>SUM(G21:R21)</f>
        <v>374.9</v>
      </c>
      <c r="G21" s="32">
        <v>29</v>
      </c>
      <c r="H21" s="32">
        <v>30.8</v>
      </c>
      <c r="I21" s="32">
        <v>25.9</v>
      </c>
      <c r="J21" s="32">
        <v>31.8</v>
      </c>
      <c r="K21" s="32">
        <v>31.8</v>
      </c>
      <c r="L21" s="32">
        <v>31.8</v>
      </c>
      <c r="M21" s="32">
        <f aca="true" t="shared" si="4" ref="M21:R22">M78+M131</f>
        <v>32.099999999999994</v>
      </c>
      <c r="N21" s="32">
        <f t="shared" si="4"/>
        <v>32.099999999999994</v>
      </c>
      <c r="O21" s="32">
        <f t="shared" si="4"/>
        <v>32.099999999999994</v>
      </c>
      <c r="P21" s="32">
        <f t="shared" si="4"/>
        <v>32.5</v>
      </c>
      <c r="Q21" s="32">
        <f t="shared" si="4"/>
        <v>32.5</v>
      </c>
      <c r="R21" s="32">
        <f t="shared" si="4"/>
        <v>32.5</v>
      </c>
      <c r="S21" s="36">
        <f t="shared" si="3"/>
        <v>374.9</v>
      </c>
      <c r="T21" s="28"/>
      <c r="U21" s="28"/>
    </row>
    <row r="22" spans="1:21" ht="10.5" customHeight="1">
      <c r="A22"/>
      <c r="B22" s="5" t="s">
        <v>6</v>
      </c>
      <c r="C22" s="23" t="s">
        <v>43</v>
      </c>
      <c r="D22" s="33">
        <v>147.7</v>
      </c>
      <c r="E22" s="4">
        <v>141</v>
      </c>
      <c r="F22" s="24">
        <f>SUM(G22:R22)</f>
        <v>138.89999999999998</v>
      </c>
      <c r="G22" s="32">
        <f>G79+G132</f>
        <v>10.600000000000001</v>
      </c>
      <c r="H22" s="32">
        <v>11.7</v>
      </c>
      <c r="I22" s="32">
        <v>10.1</v>
      </c>
      <c r="J22" s="32">
        <v>11.7</v>
      </c>
      <c r="K22" s="32">
        <v>11.7</v>
      </c>
      <c r="L22" s="32">
        <v>11.7</v>
      </c>
      <c r="M22" s="32">
        <f t="shared" si="4"/>
        <v>11.8</v>
      </c>
      <c r="N22" s="32">
        <f t="shared" si="4"/>
        <v>11.8</v>
      </c>
      <c r="O22" s="32">
        <f t="shared" si="4"/>
        <v>11.8</v>
      </c>
      <c r="P22" s="32">
        <f t="shared" si="4"/>
        <v>12</v>
      </c>
      <c r="Q22" s="32">
        <f t="shared" si="4"/>
        <v>12</v>
      </c>
      <c r="R22" s="32">
        <f t="shared" si="4"/>
        <v>12</v>
      </c>
      <c r="S22" s="36">
        <f t="shared" si="3"/>
        <v>138.89999999999998</v>
      </c>
      <c r="T22" s="28">
        <f>S79+S132</f>
        <v>138.89999999999998</v>
      </c>
      <c r="U22" s="28"/>
    </row>
    <row r="23" spans="1:21" ht="10.5" customHeight="1">
      <c r="A23"/>
      <c r="B23" s="5" t="s">
        <v>7</v>
      </c>
      <c r="C23" s="23" t="s">
        <v>44</v>
      </c>
      <c r="D23" s="33">
        <v>12.4</v>
      </c>
      <c r="E23" s="4">
        <v>10.9</v>
      </c>
      <c r="F23" s="24">
        <f aca="true" t="shared" si="5" ref="F23:L23">F24+F25+F26</f>
        <v>6.9</v>
      </c>
      <c r="G23" s="32">
        <f t="shared" si="5"/>
        <v>0.6000000000000001</v>
      </c>
      <c r="H23" s="32">
        <f t="shared" si="5"/>
        <v>0.7</v>
      </c>
      <c r="I23" s="32">
        <f t="shared" si="5"/>
        <v>0.5</v>
      </c>
      <c r="J23" s="32">
        <f t="shared" si="5"/>
        <v>0.6000000000000001</v>
      </c>
      <c r="K23" s="32">
        <f t="shared" si="5"/>
        <v>0.6000000000000001</v>
      </c>
      <c r="L23" s="32">
        <f t="shared" si="5"/>
        <v>0.6000000000000001</v>
      </c>
      <c r="M23" s="32">
        <f>M24+M25+N26</f>
        <v>0.6000000000000001</v>
      </c>
      <c r="N23" s="32">
        <f>N24+N25+N26</f>
        <v>0.6000000000000001</v>
      </c>
      <c r="O23" s="32">
        <f>O24+O25+O26</f>
        <v>0.5</v>
      </c>
      <c r="P23" s="32">
        <f>P24+P25+P26</f>
        <v>0.5</v>
      </c>
      <c r="Q23" s="32">
        <f>Q24+Q25+Q26</f>
        <v>0.5</v>
      </c>
      <c r="R23" s="32">
        <f>R24+R25+R26</f>
        <v>0.6000000000000001</v>
      </c>
      <c r="S23" s="36">
        <f t="shared" si="3"/>
        <v>6.9</v>
      </c>
      <c r="T23" s="28"/>
      <c r="U23" s="28"/>
    </row>
    <row r="24" spans="1:20" ht="10.5" customHeight="1">
      <c r="A24"/>
      <c r="B24" s="5" t="s">
        <v>45</v>
      </c>
      <c r="C24" s="4" t="s">
        <v>46</v>
      </c>
      <c r="D24" s="31">
        <v>1.6</v>
      </c>
      <c r="E24" s="4"/>
      <c r="F24" s="17">
        <f>SUM(G24:R24)</f>
        <v>3.000000000000001</v>
      </c>
      <c r="G24" s="26">
        <v>0.3</v>
      </c>
      <c r="H24" s="26">
        <v>0.3</v>
      </c>
      <c r="I24" s="26">
        <v>0.2</v>
      </c>
      <c r="J24" s="26">
        <v>0.3</v>
      </c>
      <c r="K24" s="26">
        <v>0.2</v>
      </c>
      <c r="L24" s="26">
        <v>0.3</v>
      </c>
      <c r="M24" s="26">
        <v>0.3</v>
      </c>
      <c r="N24" s="26">
        <v>0.3</v>
      </c>
      <c r="O24" s="26">
        <v>0.2</v>
      </c>
      <c r="P24" s="26">
        <v>0.2</v>
      </c>
      <c r="Q24" s="26">
        <v>0.2</v>
      </c>
      <c r="R24" s="26">
        <v>0.2</v>
      </c>
      <c r="S24" s="28">
        <f t="shared" si="3"/>
        <v>3.000000000000001</v>
      </c>
      <c r="T24" s="28">
        <f>S81+S134</f>
        <v>3</v>
      </c>
    </row>
    <row r="25" spans="1:20" ht="10.5" customHeight="1">
      <c r="A25"/>
      <c r="B25" s="5" t="s">
        <v>47</v>
      </c>
      <c r="C25" s="4" t="s">
        <v>84</v>
      </c>
      <c r="D25" s="31"/>
      <c r="E25" s="4"/>
      <c r="F25" s="17">
        <f>G25+H25+I25+J25+K25+L25+M25+N25+O25+P25+Q25+R25</f>
        <v>1.5</v>
      </c>
      <c r="G25" s="26">
        <v>0.1</v>
      </c>
      <c r="H25" s="26">
        <v>0.2</v>
      </c>
      <c r="I25" s="26">
        <v>0.1</v>
      </c>
      <c r="J25" s="26">
        <v>0.1</v>
      </c>
      <c r="K25" s="26">
        <v>0.2</v>
      </c>
      <c r="L25" s="26">
        <v>0.1</v>
      </c>
      <c r="M25" s="26">
        <v>0.1</v>
      </c>
      <c r="N25" s="26">
        <v>0.1</v>
      </c>
      <c r="O25" s="26">
        <v>0.1</v>
      </c>
      <c r="P25" s="26">
        <v>0.1</v>
      </c>
      <c r="Q25" s="26">
        <v>0.1</v>
      </c>
      <c r="R25" s="26">
        <v>0.2</v>
      </c>
      <c r="S25" s="28">
        <f t="shared" si="3"/>
        <v>1.5</v>
      </c>
      <c r="T25" s="28">
        <f>S82+S135</f>
        <v>1.5</v>
      </c>
    </row>
    <row r="26" spans="1:20" ht="10.5" customHeight="1">
      <c r="A26"/>
      <c r="B26" s="5" t="s">
        <v>85</v>
      </c>
      <c r="C26" s="4" t="s">
        <v>48</v>
      </c>
      <c r="D26" s="56">
        <v>10.8</v>
      </c>
      <c r="E26" s="4"/>
      <c r="F26" s="17">
        <v>2.4</v>
      </c>
      <c r="G26" s="26">
        <v>0.2</v>
      </c>
      <c r="H26" s="26">
        <v>0.2</v>
      </c>
      <c r="I26" s="26">
        <v>0.2</v>
      </c>
      <c r="J26" s="26">
        <v>0.2</v>
      </c>
      <c r="K26" s="26">
        <v>0.2</v>
      </c>
      <c r="L26" s="26">
        <v>0.2</v>
      </c>
      <c r="M26" s="26">
        <v>0.2</v>
      </c>
      <c r="N26" s="26">
        <v>0.2</v>
      </c>
      <c r="O26" s="26">
        <v>0.2</v>
      </c>
      <c r="P26" s="26">
        <v>0.2</v>
      </c>
      <c r="Q26" s="26">
        <v>0.2</v>
      </c>
      <c r="R26" s="26">
        <v>0.2</v>
      </c>
      <c r="S26" s="28">
        <f t="shared" si="3"/>
        <v>2.4</v>
      </c>
      <c r="T26" s="28">
        <f>S83+S136</f>
        <v>2.4</v>
      </c>
    </row>
    <row r="27" spans="1:21" ht="12" customHeight="1">
      <c r="A27"/>
      <c r="B27" s="5" t="s">
        <v>49</v>
      </c>
      <c r="C27" s="23" t="s">
        <v>50</v>
      </c>
      <c r="D27" s="57">
        <f>D28+D29+D30</f>
        <v>23.1</v>
      </c>
      <c r="E27" s="23">
        <v>26.1</v>
      </c>
      <c r="F27" s="24">
        <f>SUM(G27:R27)</f>
        <v>27.400000000000002</v>
      </c>
      <c r="G27" s="32">
        <f aca="true" t="shared" si="6" ref="G27:R27">G28+G29+G30</f>
        <v>2</v>
      </c>
      <c r="H27" s="32">
        <f t="shared" si="6"/>
        <v>2.8</v>
      </c>
      <c r="I27" s="32">
        <f t="shared" si="6"/>
        <v>3</v>
      </c>
      <c r="J27" s="32">
        <f t="shared" si="6"/>
        <v>2.1</v>
      </c>
      <c r="K27" s="32">
        <f t="shared" si="6"/>
        <v>1.9000000000000001</v>
      </c>
      <c r="L27" s="32">
        <f t="shared" si="6"/>
        <v>1.9000000000000001</v>
      </c>
      <c r="M27" s="32">
        <f t="shared" si="6"/>
        <v>2</v>
      </c>
      <c r="N27" s="32">
        <f t="shared" si="6"/>
        <v>2</v>
      </c>
      <c r="O27" s="32">
        <f t="shared" si="6"/>
        <v>2</v>
      </c>
      <c r="P27" s="32">
        <f t="shared" si="6"/>
        <v>2.3</v>
      </c>
      <c r="Q27" s="32">
        <f t="shared" si="6"/>
        <v>2.7</v>
      </c>
      <c r="R27" s="32">
        <f t="shared" si="6"/>
        <v>2.7</v>
      </c>
      <c r="S27" s="36">
        <f t="shared" si="3"/>
        <v>27.400000000000002</v>
      </c>
      <c r="T27" s="28">
        <f>T28+T29+T30</f>
        <v>27.4</v>
      </c>
      <c r="U27" s="28"/>
    </row>
    <row r="28" spans="1:20" ht="11.25" customHeight="1">
      <c r="A28"/>
      <c r="B28" s="5" t="s">
        <v>51</v>
      </c>
      <c r="C28" s="4" t="s">
        <v>52</v>
      </c>
      <c r="D28" s="56">
        <v>10.8</v>
      </c>
      <c r="E28" s="31">
        <v>11</v>
      </c>
      <c r="F28" s="17">
        <f>SUM(G28:R28)</f>
        <v>11.4</v>
      </c>
      <c r="G28" s="26">
        <v>0.8</v>
      </c>
      <c r="H28" s="26">
        <v>1</v>
      </c>
      <c r="I28" s="26">
        <v>1.2</v>
      </c>
      <c r="J28" s="26">
        <v>0.9</v>
      </c>
      <c r="K28" s="26">
        <v>0.9</v>
      </c>
      <c r="L28" s="26">
        <v>0.9</v>
      </c>
      <c r="M28" s="26">
        <v>0.9</v>
      </c>
      <c r="N28" s="26">
        <v>0.9</v>
      </c>
      <c r="O28" s="26">
        <v>0.9</v>
      </c>
      <c r="P28" s="26">
        <v>1</v>
      </c>
      <c r="Q28" s="26">
        <v>1</v>
      </c>
      <c r="R28" s="26">
        <v>1</v>
      </c>
      <c r="S28" s="28">
        <f t="shared" si="3"/>
        <v>11.4</v>
      </c>
      <c r="T28" s="28">
        <f>S85+S138</f>
        <v>11.399999999999999</v>
      </c>
    </row>
    <row r="29" spans="1:20" ht="23.25" customHeight="1">
      <c r="A29"/>
      <c r="B29" s="5" t="s">
        <v>53</v>
      </c>
      <c r="C29" s="21" t="s">
        <v>54</v>
      </c>
      <c r="D29" s="58">
        <v>6.3</v>
      </c>
      <c r="E29" s="29">
        <v>5</v>
      </c>
      <c r="F29" s="17">
        <f>SUM(G29:R29)</f>
        <v>5.800000000000001</v>
      </c>
      <c r="G29" s="26">
        <v>0.4</v>
      </c>
      <c r="H29" s="26">
        <v>1</v>
      </c>
      <c r="I29" s="26">
        <v>1</v>
      </c>
      <c r="J29" s="26">
        <v>0.4</v>
      </c>
      <c r="K29" s="26">
        <v>0.2</v>
      </c>
      <c r="L29" s="26">
        <v>0.2</v>
      </c>
      <c r="M29" s="26">
        <v>0.2</v>
      </c>
      <c r="N29" s="26">
        <v>0.2</v>
      </c>
      <c r="O29" s="26">
        <v>0.2</v>
      </c>
      <c r="P29" s="26">
        <v>0.4</v>
      </c>
      <c r="Q29" s="26">
        <v>0.8</v>
      </c>
      <c r="R29" s="26">
        <v>0.8</v>
      </c>
      <c r="S29" s="28">
        <f t="shared" si="3"/>
        <v>5.800000000000001</v>
      </c>
      <c r="T29" s="28">
        <f>S86+S139</f>
        <v>5.800000000000001</v>
      </c>
    </row>
    <row r="30" spans="1:20" ht="21" customHeight="1">
      <c r="A30"/>
      <c r="B30" s="5" t="s">
        <v>55</v>
      </c>
      <c r="C30" s="21" t="s">
        <v>56</v>
      </c>
      <c r="D30" s="58">
        <v>6</v>
      </c>
      <c r="E30" s="22">
        <v>10.1</v>
      </c>
      <c r="F30" s="17">
        <f>SUM(G30:R30)</f>
        <v>10.200000000000001</v>
      </c>
      <c r="G30" s="26">
        <v>0.8</v>
      </c>
      <c r="H30" s="26">
        <v>0.8</v>
      </c>
      <c r="I30" s="26">
        <v>0.8</v>
      </c>
      <c r="J30" s="26">
        <v>0.8</v>
      </c>
      <c r="K30" s="26">
        <v>0.8</v>
      </c>
      <c r="L30" s="26">
        <v>0.8</v>
      </c>
      <c r="M30" s="26">
        <v>0.9</v>
      </c>
      <c r="N30" s="26">
        <v>0.9</v>
      </c>
      <c r="O30" s="26">
        <v>0.9</v>
      </c>
      <c r="P30" s="26">
        <v>0.9</v>
      </c>
      <c r="Q30" s="26">
        <v>0.9</v>
      </c>
      <c r="R30" s="26">
        <v>0.9</v>
      </c>
      <c r="S30" s="28">
        <f t="shared" si="3"/>
        <v>10.200000000000001</v>
      </c>
      <c r="T30" s="28">
        <f>S87+S140</f>
        <v>10.2</v>
      </c>
    </row>
    <row r="31" spans="1:21" ht="15.75" customHeight="1">
      <c r="A31"/>
      <c r="B31" s="5" t="s">
        <v>57</v>
      </c>
      <c r="C31" s="54" t="s">
        <v>58</v>
      </c>
      <c r="D31" s="59">
        <f>D32+D33+D34+D35+D36+D37+D38+D39+D40</f>
        <v>226.09999999999997</v>
      </c>
      <c r="E31" s="35">
        <f>E32+E33+E34+E35+E36+E37+E38+E39+E40</f>
        <v>225.5</v>
      </c>
      <c r="F31" s="24">
        <f>F32+F33+F34+F35+F36+F37+F38+F39+F40</f>
        <v>151.9</v>
      </c>
      <c r="G31" s="32">
        <f>G32+G33+G34+G35+G36+G37+G38+G39+G40</f>
        <v>18</v>
      </c>
      <c r="H31" s="32">
        <f>H32+H33+H34+H35+H36+H37+H38+H39</f>
        <v>14.9</v>
      </c>
      <c r="I31" s="32">
        <f aca="true" t="shared" si="7" ref="I31:O31">I32+I33+I34+I35+I36+I37+I38+I39+I40</f>
        <v>6.3</v>
      </c>
      <c r="J31" s="32">
        <f t="shared" si="7"/>
        <v>6.8</v>
      </c>
      <c r="K31" s="32">
        <f t="shared" si="7"/>
        <v>6.4</v>
      </c>
      <c r="L31" s="32">
        <f t="shared" si="7"/>
        <v>6.2</v>
      </c>
      <c r="M31" s="32">
        <f t="shared" si="7"/>
        <v>6.4</v>
      </c>
      <c r="N31" s="32">
        <f t="shared" si="7"/>
        <v>6.8</v>
      </c>
      <c r="O31" s="32">
        <f t="shared" si="7"/>
        <v>6.3</v>
      </c>
      <c r="P31" s="32">
        <f>P32+P33+P34+P35+P36+P37+P38++P39+P40</f>
        <v>6.9</v>
      </c>
      <c r="Q31" s="32">
        <f>Q32+Q33+Q34+Q35+Q36+Q37+Q38+Q39+Q40</f>
        <v>33.7</v>
      </c>
      <c r="R31" s="32">
        <f>R32+R33+R34+R35+R36+R37+R38+R39</f>
        <v>33.2</v>
      </c>
      <c r="S31" s="28">
        <f t="shared" si="3"/>
        <v>151.9</v>
      </c>
      <c r="T31" s="28"/>
      <c r="U31" s="28"/>
    </row>
    <row r="32" spans="1:21" ht="12.75" customHeight="1">
      <c r="A32"/>
      <c r="B32" s="5" t="s">
        <v>59</v>
      </c>
      <c r="C32" s="21" t="s">
        <v>60</v>
      </c>
      <c r="D32" s="58">
        <v>3.6</v>
      </c>
      <c r="E32" s="34">
        <v>3.7</v>
      </c>
      <c r="F32" s="17">
        <v>3.6</v>
      </c>
      <c r="G32" s="26">
        <v>0.3</v>
      </c>
      <c r="H32" s="26">
        <v>0.3</v>
      </c>
      <c r="I32" s="26">
        <v>0.3</v>
      </c>
      <c r="J32" s="26">
        <v>0.3</v>
      </c>
      <c r="K32" s="26">
        <v>0.3</v>
      </c>
      <c r="L32" s="26">
        <v>0.3</v>
      </c>
      <c r="M32" s="26">
        <v>0.3</v>
      </c>
      <c r="N32" s="26">
        <v>0.3</v>
      </c>
      <c r="O32" s="26">
        <v>0.3</v>
      </c>
      <c r="P32" s="26">
        <v>0.3</v>
      </c>
      <c r="Q32" s="26">
        <v>0.3</v>
      </c>
      <c r="R32" s="26">
        <v>0.3</v>
      </c>
      <c r="S32" s="28">
        <f t="shared" si="3"/>
        <v>3.599999999999999</v>
      </c>
      <c r="T32" s="28">
        <f>S89+S142</f>
        <v>3.5999999999999996</v>
      </c>
      <c r="U32" s="28"/>
    </row>
    <row r="33" spans="1:20" ht="15" customHeight="1">
      <c r="A33"/>
      <c r="B33" s="6" t="s">
        <v>61</v>
      </c>
      <c r="C33" s="21" t="s">
        <v>62</v>
      </c>
      <c r="D33" s="58">
        <v>1.2</v>
      </c>
      <c r="E33" s="34">
        <v>1.2</v>
      </c>
      <c r="F33" s="17">
        <f>SUM(G33:R33)</f>
        <v>1.2</v>
      </c>
      <c r="G33" s="26">
        <v>0</v>
      </c>
      <c r="H33" s="26">
        <v>0.2</v>
      </c>
      <c r="I33" s="26">
        <v>0.1</v>
      </c>
      <c r="J33" s="26">
        <v>0.1</v>
      </c>
      <c r="K33" s="26">
        <v>0.1</v>
      </c>
      <c r="L33" s="26">
        <v>0.1</v>
      </c>
      <c r="M33" s="26">
        <v>0.1</v>
      </c>
      <c r="N33" s="26">
        <v>0.1</v>
      </c>
      <c r="O33" s="26">
        <v>0.1</v>
      </c>
      <c r="P33" s="26">
        <v>0.1</v>
      </c>
      <c r="Q33" s="26">
        <v>0.1</v>
      </c>
      <c r="R33" s="26">
        <v>0.1</v>
      </c>
      <c r="S33" s="28">
        <f t="shared" si="3"/>
        <v>1.2</v>
      </c>
      <c r="T33" s="28">
        <f>S90+S143</f>
        <v>1.2</v>
      </c>
    </row>
    <row r="34" spans="1:20" ht="12" customHeight="1">
      <c r="A34"/>
      <c r="B34" s="6" t="s">
        <v>63</v>
      </c>
      <c r="C34" s="21" t="s">
        <v>64</v>
      </c>
      <c r="D34" s="58">
        <v>2.4</v>
      </c>
      <c r="E34" s="34">
        <v>2.3</v>
      </c>
      <c r="F34" s="17">
        <f>SUM(G34:R34)</f>
        <v>3.5999999999999996</v>
      </c>
      <c r="G34" s="26">
        <v>0.1</v>
      </c>
      <c r="H34" s="26">
        <v>0.3</v>
      </c>
      <c r="I34" s="26">
        <v>0.2</v>
      </c>
      <c r="J34" s="26">
        <v>0.2</v>
      </c>
      <c r="K34" s="26">
        <v>0.2</v>
      </c>
      <c r="L34" s="26">
        <v>0.2</v>
      </c>
      <c r="M34" s="26">
        <v>0.2</v>
      </c>
      <c r="N34" s="26">
        <v>0.2</v>
      </c>
      <c r="O34" s="26">
        <v>0.2</v>
      </c>
      <c r="P34" s="26">
        <v>0.2</v>
      </c>
      <c r="Q34" s="26">
        <v>0.8</v>
      </c>
      <c r="R34" s="26">
        <v>0.8</v>
      </c>
      <c r="S34" s="28">
        <f t="shared" si="3"/>
        <v>3.5999999999999996</v>
      </c>
      <c r="T34" s="28">
        <f>S91+S144</f>
        <v>3.5999999999999996</v>
      </c>
    </row>
    <row r="35" spans="1:20" ht="13.5" customHeight="1">
      <c r="A35"/>
      <c r="B35" s="6" t="s">
        <v>65</v>
      </c>
      <c r="C35" s="22" t="s">
        <v>66</v>
      </c>
      <c r="D35" s="58">
        <v>25.5</v>
      </c>
      <c r="E35" s="34">
        <v>26</v>
      </c>
      <c r="F35" s="17">
        <f>SUM(G35:R35)</f>
        <v>7.599999999999998</v>
      </c>
      <c r="G35" s="26">
        <v>2.1</v>
      </c>
      <c r="H35" s="26">
        <v>2</v>
      </c>
      <c r="I35" s="26">
        <v>0.3</v>
      </c>
      <c r="J35" s="26">
        <v>0.3</v>
      </c>
      <c r="K35" s="26">
        <v>0.3</v>
      </c>
      <c r="L35" s="26">
        <v>0.3</v>
      </c>
      <c r="M35" s="26">
        <v>0.3</v>
      </c>
      <c r="N35" s="26">
        <v>0.3</v>
      </c>
      <c r="O35" s="26">
        <v>0.3</v>
      </c>
      <c r="P35" s="26">
        <v>0.3</v>
      </c>
      <c r="Q35" s="26">
        <v>0.6</v>
      </c>
      <c r="R35" s="26">
        <v>0.5</v>
      </c>
      <c r="S35" s="28">
        <f t="shared" si="3"/>
        <v>7.599999999999998</v>
      </c>
      <c r="T35" s="28">
        <f>S145</f>
        <v>7.599999999999998</v>
      </c>
    </row>
    <row r="36" spans="1:21" s="11" customFormat="1" ht="13.5" customHeight="1">
      <c r="A36"/>
      <c r="B36" s="6" t="s">
        <v>67</v>
      </c>
      <c r="C36" s="21" t="s">
        <v>68</v>
      </c>
      <c r="D36" s="58">
        <v>188.7</v>
      </c>
      <c r="E36" s="34">
        <v>184.5</v>
      </c>
      <c r="F36" s="17">
        <f>SUM(G36:R36)</f>
        <v>128.5</v>
      </c>
      <c r="G36" s="26">
        <v>15.2</v>
      </c>
      <c r="H36" s="26">
        <v>11.5</v>
      </c>
      <c r="I36" s="26">
        <v>5</v>
      </c>
      <c r="J36" s="26">
        <v>5</v>
      </c>
      <c r="K36" s="26">
        <v>5</v>
      </c>
      <c r="L36" s="26">
        <v>5</v>
      </c>
      <c r="M36" s="26">
        <v>5</v>
      </c>
      <c r="N36" s="26">
        <v>5</v>
      </c>
      <c r="O36" s="26">
        <v>5</v>
      </c>
      <c r="P36" s="26">
        <v>5</v>
      </c>
      <c r="Q36" s="26">
        <v>31</v>
      </c>
      <c r="R36" s="26">
        <v>30.8</v>
      </c>
      <c r="S36" s="30">
        <f t="shared" si="3"/>
        <v>128.5</v>
      </c>
      <c r="T36" s="30">
        <f>S146</f>
        <v>128.5</v>
      </c>
      <c r="U36" s="30"/>
    </row>
    <row r="37" spans="1:20" ht="12" customHeight="1">
      <c r="A37"/>
      <c r="B37" s="6" t="s">
        <v>69</v>
      </c>
      <c r="C37" s="4" t="s">
        <v>70</v>
      </c>
      <c r="D37" s="56">
        <v>1.2</v>
      </c>
      <c r="E37" s="31">
        <v>0.3</v>
      </c>
      <c r="F37" s="17">
        <f>SUM(G37:R37)</f>
        <v>0.6</v>
      </c>
      <c r="G37" s="26">
        <v>0</v>
      </c>
      <c r="H37" s="26">
        <v>0.1</v>
      </c>
      <c r="I37" s="26">
        <v>0.1</v>
      </c>
      <c r="J37" s="26"/>
      <c r="K37" s="26">
        <v>0.1</v>
      </c>
      <c r="L37" s="26"/>
      <c r="M37" s="26">
        <v>0.1</v>
      </c>
      <c r="N37" s="26"/>
      <c r="O37" s="26">
        <v>0.1</v>
      </c>
      <c r="P37" s="26"/>
      <c r="Q37" s="26">
        <v>0.1</v>
      </c>
      <c r="R37" s="26"/>
      <c r="S37" s="28">
        <f t="shared" si="3"/>
        <v>0.6</v>
      </c>
      <c r="T37" s="28">
        <f>S92+S147</f>
        <v>0.6</v>
      </c>
    </row>
    <row r="38" spans="1:20" ht="12" customHeight="1">
      <c r="A38"/>
      <c r="B38" s="6" t="s">
        <v>71</v>
      </c>
      <c r="C38" s="4" t="s">
        <v>114</v>
      </c>
      <c r="D38" s="56">
        <v>1.1</v>
      </c>
      <c r="E38" s="31">
        <v>1.4</v>
      </c>
      <c r="F38" s="17">
        <v>2.6</v>
      </c>
      <c r="G38" s="26">
        <v>0.1</v>
      </c>
      <c r="H38" s="26">
        <v>0.3</v>
      </c>
      <c r="I38" s="26">
        <v>0.1</v>
      </c>
      <c r="J38" s="26">
        <v>0.1</v>
      </c>
      <c r="K38" s="26">
        <v>0.2</v>
      </c>
      <c r="L38" s="26">
        <v>0.1</v>
      </c>
      <c r="M38" s="26">
        <v>0.2</v>
      </c>
      <c r="N38" s="26">
        <v>0.1</v>
      </c>
      <c r="O38" s="26">
        <v>0.1</v>
      </c>
      <c r="P38" s="26">
        <v>0.2</v>
      </c>
      <c r="Q38" s="26">
        <v>0.6</v>
      </c>
      <c r="R38" s="26">
        <v>0.5</v>
      </c>
      <c r="S38" s="28">
        <f t="shared" si="3"/>
        <v>2.6</v>
      </c>
      <c r="T38" s="28">
        <f>S148</f>
        <v>2.6</v>
      </c>
    </row>
    <row r="39" spans="1:20" ht="11.25" customHeight="1">
      <c r="A39"/>
      <c r="B39" s="6" t="s">
        <v>90</v>
      </c>
      <c r="C39" s="4" t="s">
        <v>72</v>
      </c>
      <c r="D39" s="56">
        <v>2.4</v>
      </c>
      <c r="E39" s="31">
        <v>4.1</v>
      </c>
      <c r="F39" s="17">
        <f>SUM(G39:R39)</f>
        <v>2.4</v>
      </c>
      <c r="G39" s="26">
        <v>0.2</v>
      </c>
      <c r="H39" s="26">
        <v>0.2</v>
      </c>
      <c r="I39" s="26">
        <v>0.2</v>
      </c>
      <c r="J39" s="26">
        <v>0.2</v>
      </c>
      <c r="K39" s="26">
        <v>0.2</v>
      </c>
      <c r="L39" s="26">
        <v>0.2</v>
      </c>
      <c r="M39" s="26">
        <v>0.2</v>
      </c>
      <c r="N39" s="26">
        <v>0.2</v>
      </c>
      <c r="O39" s="26">
        <v>0.2</v>
      </c>
      <c r="P39" s="26">
        <v>0.2</v>
      </c>
      <c r="Q39" s="26">
        <v>0.2</v>
      </c>
      <c r="R39" s="26">
        <v>0.2</v>
      </c>
      <c r="S39" s="28">
        <f t="shared" si="3"/>
        <v>2.4</v>
      </c>
      <c r="T39" s="28">
        <f>S93+S149</f>
        <v>2.4</v>
      </c>
    </row>
    <row r="40" spans="1:20" ht="11.25" customHeight="1">
      <c r="A40"/>
      <c r="B40" s="6" t="s">
        <v>91</v>
      </c>
      <c r="C40" s="4" t="s">
        <v>89</v>
      </c>
      <c r="D40" s="56"/>
      <c r="E40" s="31">
        <v>2</v>
      </c>
      <c r="F40" s="17">
        <v>1.8</v>
      </c>
      <c r="G40" s="26">
        <v>0</v>
      </c>
      <c r="H40" s="26"/>
      <c r="I40" s="26"/>
      <c r="J40" s="26">
        <v>0.6</v>
      </c>
      <c r="K40" s="26"/>
      <c r="L40" s="26"/>
      <c r="M40" s="26"/>
      <c r="N40" s="26">
        <v>0.6</v>
      </c>
      <c r="O40" s="26"/>
      <c r="P40" s="26">
        <v>0.6</v>
      </c>
      <c r="Q40" s="26"/>
      <c r="R40" s="26"/>
      <c r="S40" s="28">
        <f t="shared" si="3"/>
        <v>1.7999999999999998</v>
      </c>
      <c r="T40" s="28">
        <f>S94+S150</f>
        <v>1.7999999999999998</v>
      </c>
    </row>
    <row r="41" spans="1:20" ht="12" customHeight="1">
      <c r="A41"/>
      <c r="B41" s="5" t="s">
        <v>73</v>
      </c>
      <c r="C41" s="23" t="s">
        <v>74</v>
      </c>
      <c r="D41" s="33">
        <f>D42+D48</f>
        <v>2.2</v>
      </c>
      <c r="E41" s="33">
        <f>E42+E43+E44+E45+E46+E47+E48</f>
        <v>2.1</v>
      </c>
      <c r="F41" s="57">
        <f>F42+F43+F44+F45+F46+F47+F48</f>
        <v>6.1</v>
      </c>
      <c r="G41" s="32">
        <f>G42+G43+G44+G45+G46+G47+G48</f>
        <v>0</v>
      </c>
      <c r="H41" s="32">
        <f>H42+H43+H44+H45+H46+H47+H48</f>
        <v>0.30000000000000004</v>
      </c>
      <c r="I41" s="32">
        <f>I42+I43+I44+I45+I46+I47+I48</f>
        <v>1</v>
      </c>
      <c r="J41" s="32">
        <f>J42+J43+J44+J46+J47+J48</f>
        <v>1.4</v>
      </c>
      <c r="K41" s="32">
        <f>K42+K43+K44+K45+K47+K48</f>
        <v>0.8999999999999999</v>
      </c>
      <c r="L41" s="32">
        <f aca="true" t="shared" si="8" ref="L41:R41">L42+L43+L44+L45+L46+L47+L48</f>
        <v>0.5</v>
      </c>
      <c r="M41" s="32">
        <f t="shared" si="8"/>
        <v>0.2</v>
      </c>
      <c r="N41" s="32">
        <f t="shared" si="8"/>
        <v>0.30000000000000004</v>
      </c>
      <c r="O41" s="32">
        <f t="shared" si="8"/>
        <v>0.8</v>
      </c>
      <c r="P41" s="32">
        <f t="shared" si="8"/>
        <v>0.30000000000000004</v>
      </c>
      <c r="Q41" s="32">
        <f t="shared" si="8"/>
        <v>0.2</v>
      </c>
      <c r="R41" s="32">
        <f t="shared" si="8"/>
        <v>0.2</v>
      </c>
      <c r="S41" s="52">
        <f t="shared" si="3"/>
        <v>6.1</v>
      </c>
      <c r="T41" s="28"/>
    </row>
    <row r="42" spans="1:20" ht="12" customHeight="1">
      <c r="A42"/>
      <c r="B42" s="5" t="s">
        <v>75</v>
      </c>
      <c r="C42" s="4" t="s">
        <v>86</v>
      </c>
      <c r="D42" s="31">
        <v>0.8</v>
      </c>
      <c r="E42" s="31">
        <v>0.2</v>
      </c>
      <c r="F42" s="17">
        <f>SUM(G42:R42)</f>
        <v>0.4</v>
      </c>
      <c r="G42" s="17">
        <v>0</v>
      </c>
      <c r="H42" s="17">
        <v>0.1</v>
      </c>
      <c r="I42" s="17"/>
      <c r="J42" s="17"/>
      <c r="K42" s="17"/>
      <c r="L42" s="17">
        <v>0.1</v>
      </c>
      <c r="M42" s="17"/>
      <c r="N42" s="17">
        <v>0.1</v>
      </c>
      <c r="O42" s="17"/>
      <c r="P42" s="17">
        <v>0.1</v>
      </c>
      <c r="Q42" s="17"/>
      <c r="R42" s="17"/>
      <c r="S42" s="53"/>
      <c r="T42" s="28"/>
    </row>
    <row r="43" spans="1:20" ht="12" customHeight="1">
      <c r="A43"/>
      <c r="B43" s="5" t="s">
        <v>79</v>
      </c>
      <c r="C43" s="4" t="s">
        <v>87</v>
      </c>
      <c r="D43" s="31"/>
      <c r="E43" s="4"/>
      <c r="F43" s="17">
        <v>2.4</v>
      </c>
      <c r="G43" s="17">
        <v>0</v>
      </c>
      <c r="H43" s="17">
        <v>0.2</v>
      </c>
      <c r="I43" s="17">
        <v>0.4</v>
      </c>
      <c r="J43" s="17">
        <v>0.2</v>
      </c>
      <c r="K43" s="17">
        <v>0.2</v>
      </c>
      <c r="L43" s="17">
        <v>0.2</v>
      </c>
      <c r="M43" s="17">
        <v>0.2</v>
      </c>
      <c r="N43" s="17">
        <v>0.2</v>
      </c>
      <c r="O43" s="17">
        <v>0.2</v>
      </c>
      <c r="P43" s="17">
        <v>0.2</v>
      </c>
      <c r="Q43" s="17">
        <v>0.2</v>
      </c>
      <c r="R43" s="17">
        <v>0.2</v>
      </c>
      <c r="S43" s="28"/>
      <c r="T43" s="28"/>
    </row>
    <row r="44" spans="1:20" ht="12" customHeight="1">
      <c r="A44"/>
      <c r="B44" s="5" t="s">
        <v>94</v>
      </c>
      <c r="C44" s="4" t="s">
        <v>88</v>
      </c>
      <c r="D44" s="31"/>
      <c r="E44" s="4">
        <v>0.3</v>
      </c>
      <c r="F44" s="17">
        <v>0.8</v>
      </c>
      <c r="G44" s="17"/>
      <c r="H44" s="17"/>
      <c r="I44" s="17">
        <v>0.4</v>
      </c>
      <c r="J44" s="17"/>
      <c r="K44" s="17"/>
      <c r="L44" s="17"/>
      <c r="M44" s="17"/>
      <c r="N44" s="17"/>
      <c r="O44" s="17">
        <v>0.4</v>
      </c>
      <c r="P44" s="17"/>
      <c r="Q44" s="17"/>
      <c r="R44" s="17"/>
      <c r="S44" s="28"/>
      <c r="T44" s="28"/>
    </row>
    <row r="45" spans="1:20" ht="12" customHeight="1">
      <c r="A45"/>
      <c r="B45" s="5" t="s">
        <v>95</v>
      </c>
      <c r="C45" s="4" t="s">
        <v>93</v>
      </c>
      <c r="D45" s="31"/>
      <c r="E45" s="4">
        <v>0.6</v>
      </c>
      <c r="F45" s="17">
        <v>0.7</v>
      </c>
      <c r="G45" s="17"/>
      <c r="H45" s="17"/>
      <c r="I45" s="17"/>
      <c r="J45" s="17"/>
      <c r="K45" s="17">
        <v>0.7</v>
      </c>
      <c r="L45" s="17"/>
      <c r="M45" s="17"/>
      <c r="N45" s="17"/>
      <c r="O45" s="17"/>
      <c r="P45" s="17"/>
      <c r="Q45" s="17"/>
      <c r="R45" s="17"/>
      <c r="S45" s="28"/>
      <c r="T45" s="28"/>
    </row>
    <row r="46" spans="1:20" ht="12" customHeight="1">
      <c r="A46"/>
      <c r="B46" s="5" t="s">
        <v>96</v>
      </c>
      <c r="C46" s="4" t="s">
        <v>92</v>
      </c>
      <c r="D46" s="31"/>
      <c r="E46" s="4">
        <v>0.5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3"/>
      <c r="T46" s="28"/>
    </row>
    <row r="47" spans="1:20" ht="12" customHeight="1">
      <c r="A47"/>
      <c r="B47" s="5" t="s">
        <v>98</v>
      </c>
      <c r="C47" s="4" t="s">
        <v>97</v>
      </c>
      <c r="D47" s="31"/>
      <c r="E47" s="4">
        <v>0.1</v>
      </c>
      <c r="F47" s="17">
        <v>1.2</v>
      </c>
      <c r="G47" s="17"/>
      <c r="H47" s="17"/>
      <c r="I47" s="17"/>
      <c r="J47" s="17">
        <v>1.2</v>
      </c>
      <c r="K47" s="17"/>
      <c r="L47" s="17"/>
      <c r="M47" s="17"/>
      <c r="N47" s="17"/>
      <c r="O47" s="17"/>
      <c r="P47" s="17"/>
      <c r="Q47" s="17"/>
      <c r="R47" s="17"/>
      <c r="S47" s="53"/>
      <c r="T47" s="28"/>
    </row>
    <row r="48" spans="1:20" ht="12" customHeight="1">
      <c r="A48"/>
      <c r="B48" s="5" t="s">
        <v>100</v>
      </c>
      <c r="C48" s="4" t="s">
        <v>99</v>
      </c>
      <c r="D48" s="31">
        <v>1.4</v>
      </c>
      <c r="E48" s="4">
        <v>0.4</v>
      </c>
      <c r="F48" s="17">
        <v>0.6</v>
      </c>
      <c r="G48" s="17"/>
      <c r="H48" s="17"/>
      <c r="I48" s="17">
        <v>0.2</v>
      </c>
      <c r="J48" s="17"/>
      <c r="K48" s="17"/>
      <c r="L48" s="17">
        <v>0.2</v>
      </c>
      <c r="M48" s="17"/>
      <c r="N48" s="17"/>
      <c r="O48" s="17">
        <v>0.2</v>
      </c>
      <c r="P48" s="17"/>
      <c r="Q48" s="17"/>
      <c r="R48" s="17"/>
      <c r="S48" s="28"/>
      <c r="T48" s="28"/>
    </row>
    <row r="49" spans="1:20" ht="22.5">
      <c r="A49"/>
      <c r="B49" s="6">
        <v>3</v>
      </c>
      <c r="C49" s="25" t="s">
        <v>76</v>
      </c>
      <c r="D49" s="55">
        <v>0</v>
      </c>
      <c r="E49" s="37">
        <f>E11-E20</f>
        <v>-40.39999999999998</v>
      </c>
      <c r="F49" s="17">
        <f aca="true" t="shared" si="9" ref="F49:R49">SUM(F11-F20)</f>
        <v>-280.09999999999974</v>
      </c>
      <c r="G49" s="17">
        <f t="shared" si="9"/>
        <v>4.700000000000003</v>
      </c>
      <c r="H49" s="17">
        <f t="shared" si="9"/>
        <v>-4.399999999999999</v>
      </c>
      <c r="I49" s="17">
        <f t="shared" si="9"/>
        <v>7.799999999999997</v>
      </c>
      <c r="J49" s="17">
        <f t="shared" si="9"/>
        <v>0.5000000000000071</v>
      </c>
      <c r="K49" s="17">
        <f t="shared" si="9"/>
        <v>-17.1</v>
      </c>
      <c r="L49" s="17">
        <f t="shared" si="9"/>
        <v>-29.700000000000006</v>
      </c>
      <c r="M49" s="17">
        <f t="shared" si="9"/>
        <v>-30.499999999999996</v>
      </c>
      <c r="N49" s="17">
        <f t="shared" si="9"/>
        <v>-30.99999999999999</v>
      </c>
      <c r="O49" s="17">
        <f t="shared" si="9"/>
        <v>-30.899999999999988</v>
      </c>
      <c r="P49" s="17">
        <f t="shared" si="9"/>
        <v>-31.899999999999995</v>
      </c>
      <c r="Q49" s="17">
        <f t="shared" si="9"/>
        <v>-59.000000000000014</v>
      </c>
      <c r="R49" s="17">
        <f t="shared" si="9"/>
        <v>-58.60000000000001</v>
      </c>
      <c r="S49" s="28"/>
      <c r="T49" s="28"/>
    </row>
    <row r="50" spans="1:18" ht="15">
      <c r="A50"/>
      <c r="B50" s="6">
        <v>4</v>
      </c>
      <c r="C50" s="25" t="s">
        <v>77</v>
      </c>
      <c r="D50" s="55"/>
      <c r="E50" s="7" t="s">
        <v>101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22.5" customHeight="1">
      <c r="A51"/>
      <c r="B51" s="6">
        <v>5</v>
      </c>
      <c r="C51" s="25" t="s">
        <v>78</v>
      </c>
      <c r="D51" s="55"/>
      <c r="E51" s="7">
        <v>14.9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7" ht="15">
      <c r="A5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5">
      <c r="A5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4" ht="15">
      <c r="A54"/>
      <c r="B54" s="1"/>
      <c r="C54" s="48" t="s">
        <v>8</v>
      </c>
      <c r="D54" s="48"/>
      <c r="E54" s="48" t="s">
        <v>105</v>
      </c>
      <c r="F54" s="48"/>
      <c r="G54" s="48"/>
      <c r="H54" s="48"/>
      <c r="I54" s="48"/>
      <c r="J54" s="48"/>
      <c r="K54" s="49"/>
      <c r="L54" s="49"/>
      <c r="M54" s="49" t="s">
        <v>106</v>
      </c>
      <c r="N54" s="49"/>
    </row>
    <row r="55" spans="1:14" ht="15">
      <c r="A55"/>
      <c r="C55" s="49"/>
      <c r="D55" s="49"/>
      <c r="N55" s="49"/>
    </row>
    <row r="56" spans="1:14" ht="15">
      <c r="A56"/>
      <c r="B56" s="1"/>
      <c r="C56" s="48"/>
      <c r="D56" s="48"/>
      <c r="E56" s="49" t="s">
        <v>104</v>
      </c>
      <c r="F56" s="49"/>
      <c r="G56" s="49"/>
      <c r="H56" s="49"/>
      <c r="I56" s="49"/>
      <c r="J56" s="49"/>
      <c r="K56" s="49"/>
      <c r="L56" s="49"/>
      <c r="M56" s="49" t="s">
        <v>113</v>
      </c>
      <c r="N56" s="49"/>
    </row>
    <row r="57" ht="15">
      <c r="A57"/>
    </row>
    <row r="58" ht="15">
      <c r="A58"/>
    </row>
    <row r="59" spans="1:18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9" ht="15">
      <c r="A61"/>
      <c r="C61" s="12"/>
      <c r="D61" s="12"/>
      <c r="E61" s="12"/>
      <c r="F61" s="13"/>
      <c r="G61" s="12"/>
      <c r="H61" s="12"/>
      <c r="I61" s="12"/>
      <c r="J61" s="12"/>
      <c r="K61" s="12"/>
      <c r="L61" s="12"/>
      <c r="M61" s="12"/>
      <c r="N61" s="12"/>
      <c r="O61" s="2" t="s">
        <v>26</v>
      </c>
      <c r="P61" s="12"/>
      <c r="Q61" s="14"/>
      <c r="R61" s="12"/>
      <c r="S61" s="12"/>
    </row>
    <row r="62" spans="1:19" ht="15">
      <c r="A62"/>
      <c r="C62" s="12"/>
      <c r="D62" s="12"/>
      <c r="E62" s="12"/>
      <c r="F62" s="13"/>
      <c r="G62" s="12"/>
      <c r="H62" s="12"/>
      <c r="I62" s="12"/>
      <c r="J62" s="12"/>
      <c r="K62" s="12"/>
      <c r="L62" s="12"/>
      <c r="M62" s="12"/>
      <c r="N62" s="12"/>
      <c r="O62" s="2" t="s">
        <v>22</v>
      </c>
      <c r="P62" s="12"/>
      <c r="Q62" s="14"/>
      <c r="R62" s="12"/>
      <c r="S62" s="12"/>
    </row>
    <row r="63" spans="1:19" ht="15">
      <c r="A63"/>
      <c r="C63" s="12"/>
      <c r="D63" s="12"/>
      <c r="E63" s="12"/>
      <c r="F63" s="13"/>
      <c r="G63" s="12"/>
      <c r="H63" s="12"/>
      <c r="I63" s="12"/>
      <c r="J63" s="12"/>
      <c r="K63" s="12"/>
      <c r="L63" s="12"/>
      <c r="M63" s="12"/>
      <c r="N63" s="12"/>
      <c r="O63" s="2" t="s">
        <v>23</v>
      </c>
      <c r="P63" s="12"/>
      <c r="Q63" s="14"/>
      <c r="R63" s="12"/>
      <c r="S63" s="12"/>
    </row>
    <row r="64" spans="1:19" ht="15">
      <c r="A64"/>
      <c r="C64" s="15"/>
      <c r="D64" s="15"/>
      <c r="E64" s="15"/>
      <c r="F64" s="81"/>
      <c r="G64" s="81"/>
      <c r="H64" s="81"/>
      <c r="I64" s="81"/>
      <c r="J64" s="81"/>
      <c r="K64" s="81"/>
      <c r="L64" s="81"/>
      <c r="M64" s="15"/>
      <c r="N64" s="15"/>
      <c r="O64" s="2" t="s">
        <v>115</v>
      </c>
      <c r="P64" s="15"/>
      <c r="Q64" s="16"/>
      <c r="R64" s="15"/>
      <c r="S64" s="15"/>
    </row>
    <row r="65" spans="1:19" ht="15">
      <c r="A65"/>
      <c r="C65" s="15"/>
      <c r="D65" s="15"/>
      <c r="E65" s="15"/>
      <c r="F65" s="19"/>
      <c r="G65" s="19"/>
      <c r="H65" s="19" t="s">
        <v>29</v>
      </c>
      <c r="I65" s="19"/>
      <c r="J65" s="19"/>
      <c r="K65" s="19"/>
      <c r="L65" s="19"/>
      <c r="M65" s="15"/>
      <c r="N65" s="15"/>
      <c r="O65" s="15"/>
      <c r="P65" s="15"/>
      <c r="Q65" s="16"/>
      <c r="R65" s="15"/>
      <c r="S65" s="15"/>
    </row>
    <row r="66" spans="1:19" ht="15">
      <c r="A66"/>
      <c r="B66" s="66" t="s">
        <v>102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15"/>
    </row>
    <row r="67" spans="1:19" ht="15">
      <c r="A67"/>
      <c r="B67" s="72" t="s">
        <v>27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15"/>
    </row>
    <row r="68" spans="1:19" ht="15" customHeight="1">
      <c r="A68"/>
      <c r="B68" s="67" t="s">
        <v>0</v>
      </c>
      <c r="C68" s="82" t="s">
        <v>1</v>
      </c>
      <c r="D68" s="74" t="s">
        <v>112</v>
      </c>
      <c r="E68" s="74" t="s">
        <v>80</v>
      </c>
      <c r="F68" s="74" t="s">
        <v>83</v>
      </c>
      <c r="G68" s="74" t="s">
        <v>21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8"/>
    </row>
    <row r="69" spans="1:19" ht="15">
      <c r="A69"/>
      <c r="B69" s="68"/>
      <c r="C69" s="83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8"/>
    </row>
    <row r="70" spans="1:19" ht="15">
      <c r="A70"/>
      <c r="B70" s="69"/>
      <c r="C70" s="84"/>
      <c r="D70" s="74"/>
      <c r="E70" s="74"/>
      <c r="F70" s="74"/>
      <c r="G70" s="20" t="s">
        <v>9</v>
      </c>
      <c r="H70" s="20" t="s">
        <v>10</v>
      </c>
      <c r="I70" s="20" t="s">
        <v>11</v>
      </c>
      <c r="J70" s="20" t="s">
        <v>12</v>
      </c>
      <c r="K70" s="9" t="s">
        <v>13</v>
      </c>
      <c r="L70" s="9" t="s">
        <v>14</v>
      </c>
      <c r="M70" s="9" t="s">
        <v>15</v>
      </c>
      <c r="N70" s="9" t="s">
        <v>16</v>
      </c>
      <c r="O70" s="9" t="s">
        <v>17</v>
      </c>
      <c r="P70" s="9" t="s">
        <v>18</v>
      </c>
      <c r="Q70" s="9" t="s">
        <v>19</v>
      </c>
      <c r="R70" s="9" t="s">
        <v>20</v>
      </c>
      <c r="S70" s="8"/>
    </row>
    <row r="71" spans="1:19" ht="15">
      <c r="A71"/>
      <c r="B71" s="10">
        <v>1</v>
      </c>
      <c r="C71" s="23" t="s">
        <v>40</v>
      </c>
      <c r="D71" s="57">
        <v>295.2</v>
      </c>
      <c r="E71" s="57">
        <v>289.5</v>
      </c>
      <c r="F71" s="24">
        <f>SUM(G71:R71)</f>
        <v>96.59999999999997</v>
      </c>
      <c r="G71" s="24">
        <v>22</v>
      </c>
      <c r="H71" s="24">
        <v>17.8</v>
      </c>
      <c r="I71" s="24">
        <f aca="true" t="shared" si="10" ref="I71:R71">SUM(I72:I76)</f>
        <v>17.8</v>
      </c>
      <c r="J71" s="24">
        <f t="shared" si="10"/>
        <v>17.8</v>
      </c>
      <c r="K71" s="24">
        <f t="shared" si="10"/>
        <v>8.6</v>
      </c>
      <c r="L71" s="24">
        <f t="shared" si="10"/>
        <v>1.8</v>
      </c>
      <c r="M71" s="24">
        <f t="shared" si="10"/>
        <v>1.8</v>
      </c>
      <c r="N71" s="24">
        <f t="shared" si="10"/>
        <v>1.8</v>
      </c>
      <c r="O71" s="24">
        <f t="shared" si="10"/>
        <v>1.8</v>
      </c>
      <c r="P71" s="24">
        <f t="shared" si="10"/>
        <v>1.8</v>
      </c>
      <c r="Q71" s="24">
        <f t="shared" si="10"/>
        <v>1.8</v>
      </c>
      <c r="R71" s="24">
        <f t="shared" si="10"/>
        <v>1.8</v>
      </c>
      <c r="S71" s="30">
        <f>SUM(G71:R71)</f>
        <v>96.59999999999997</v>
      </c>
    </row>
    <row r="72" spans="1:19" ht="15">
      <c r="A72"/>
      <c r="B72" s="5" t="s">
        <v>2</v>
      </c>
      <c r="C72" s="4" t="s">
        <v>32</v>
      </c>
      <c r="D72" s="56">
        <v>3.6</v>
      </c>
      <c r="E72" s="56">
        <v>7</v>
      </c>
      <c r="F72" s="17">
        <f>SUM(G72:R72)</f>
        <v>18</v>
      </c>
      <c r="G72" s="17">
        <v>1.5</v>
      </c>
      <c r="H72" s="17">
        <v>1.5</v>
      </c>
      <c r="I72" s="17">
        <v>1.5</v>
      </c>
      <c r="J72" s="17">
        <v>1.5</v>
      </c>
      <c r="K72" s="17">
        <v>1.5</v>
      </c>
      <c r="L72" s="17">
        <v>1.5</v>
      </c>
      <c r="M72" s="17">
        <v>1.5</v>
      </c>
      <c r="N72" s="17">
        <v>1.5</v>
      </c>
      <c r="O72" s="17">
        <v>1.5</v>
      </c>
      <c r="P72" s="17">
        <v>1.5</v>
      </c>
      <c r="Q72" s="17">
        <v>1.5</v>
      </c>
      <c r="R72" s="17">
        <v>1.5</v>
      </c>
      <c r="S72" s="28"/>
    </row>
    <row r="73" spans="1:19" ht="15">
      <c r="A73"/>
      <c r="B73" s="5" t="s">
        <v>3</v>
      </c>
      <c r="C73" s="4" t="s">
        <v>34</v>
      </c>
      <c r="D73" s="56">
        <v>15.7</v>
      </c>
      <c r="E73" s="56">
        <v>2</v>
      </c>
      <c r="F73" s="17">
        <f>SUM(G73:R73)</f>
        <v>3.599999999999999</v>
      </c>
      <c r="G73" s="17">
        <v>0.3</v>
      </c>
      <c r="H73" s="17">
        <v>0.3</v>
      </c>
      <c r="I73" s="17">
        <v>0.3</v>
      </c>
      <c r="J73" s="17">
        <v>0.3</v>
      </c>
      <c r="K73" s="17">
        <v>0.3</v>
      </c>
      <c r="L73" s="17">
        <v>0.3</v>
      </c>
      <c r="M73" s="17">
        <v>0.3</v>
      </c>
      <c r="N73" s="17">
        <v>0.3</v>
      </c>
      <c r="O73" s="17">
        <v>0.3</v>
      </c>
      <c r="P73" s="17">
        <v>0.3</v>
      </c>
      <c r="Q73" s="17">
        <v>0.3</v>
      </c>
      <c r="R73" s="17">
        <v>0.3</v>
      </c>
      <c r="S73" s="28"/>
    </row>
    <row r="74" spans="1:18" ht="15">
      <c r="A74"/>
      <c r="B74" s="27" t="s">
        <v>4</v>
      </c>
      <c r="C74" s="4" t="s">
        <v>81</v>
      </c>
      <c r="D74" s="56">
        <v>33.6</v>
      </c>
      <c r="E74" s="56">
        <v>15.6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9" ht="15">
      <c r="A75"/>
      <c r="B75" s="27" t="s">
        <v>111</v>
      </c>
      <c r="C75" s="4" t="s">
        <v>107</v>
      </c>
      <c r="D75" s="56"/>
      <c r="E75" s="56"/>
      <c r="F75" s="17"/>
      <c r="G75" s="17">
        <v>20.2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28"/>
    </row>
    <row r="76" spans="1:19" ht="15">
      <c r="A76"/>
      <c r="B76" s="3" t="s">
        <v>35</v>
      </c>
      <c r="C76" s="4" t="s">
        <v>39</v>
      </c>
      <c r="D76" s="56">
        <v>242.3</v>
      </c>
      <c r="E76" s="56">
        <v>264.9</v>
      </c>
      <c r="F76" s="17">
        <f aca="true" t="shared" si="11" ref="F76:F81">SUM(G76:R76)</f>
        <v>54.8</v>
      </c>
      <c r="G76" s="17">
        <v>0</v>
      </c>
      <c r="H76" s="17">
        <v>16</v>
      </c>
      <c r="I76" s="17">
        <v>16</v>
      </c>
      <c r="J76" s="17">
        <v>16</v>
      </c>
      <c r="K76" s="17">
        <v>6.8</v>
      </c>
      <c r="L76" s="17"/>
      <c r="M76" s="17"/>
      <c r="N76" s="17"/>
      <c r="O76" s="17"/>
      <c r="P76" s="17"/>
      <c r="Q76" s="17"/>
      <c r="R76" s="17"/>
      <c r="S76" s="28"/>
    </row>
    <row r="77" spans="1:20" ht="15">
      <c r="A77"/>
      <c r="B77" s="10">
        <v>2</v>
      </c>
      <c r="C77" s="23" t="s">
        <v>41</v>
      </c>
      <c r="D77" s="57">
        <f>D78+D79+D80+D84+D88+D95</f>
        <v>295.2</v>
      </c>
      <c r="E77" s="57">
        <f>E78+E79+E80+E81+E82+E83+E84+E88+E95</f>
        <v>329.9</v>
      </c>
      <c r="F77" s="24">
        <f t="shared" si="11"/>
        <v>312.59999999999997</v>
      </c>
      <c r="G77" s="24">
        <f aca="true" t="shared" si="12" ref="G77:R77">G78+G79+G80+G84+G88+G95</f>
        <v>24.5</v>
      </c>
      <c r="H77" s="24">
        <f t="shared" si="12"/>
        <v>25.200000000000003</v>
      </c>
      <c r="I77" s="24">
        <f t="shared" si="12"/>
        <v>22</v>
      </c>
      <c r="J77" s="24">
        <f t="shared" si="12"/>
        <v>27</v>
      </c>
      <c r="K77" s="24">
        <f t="shared" si="12"/>
        <v>26.5</v>
      </c>
      <c r="L77" s="24">
        <f t="shared" si="12"/>
        <v>26.099999999999998</v>
      </c>
      <c r="M77" s="24">
        <f t="shared" si="12"/>
        <v>26.299999999999997</v>
      </c>
      <c r="N77" s="24">
        <f t="shared" si="12"/>
        <v>26.599999999999998</v>
      </c>
      <c r="O77" s="24">
        <f t="shared" si="12"/>
        <v>26.599999999999998</v>
      </c>
      <c r="P77" s="24">
        <f t="shared" si="12"/>
        <v>27.000000000000004</v>
      </c>
      <c r="Q77" s="24">
        <f t="shared" si="12"/>
        <v>27.400000000000002</v>
      </c>
      <c r="R77" s="24">
        <f t="shared" si="12"/>
        <v>27.400000000000002</v>
      </c>
      <c r="S77" s="36">
        <f aca="true" t="shared" si="13" ref="S77:S95">SUM(G77:R77)</f>
        <v>312.59999999999997</v>
      </c>
      <c r="T77" s="28">
        <f>S78+S79+S80+S84+S88+S95</f>
        <v>312.6</v>
      </c>
    </row>
    <row r="78" spans="1:19" ht="15">
      <c r="A78"/>
      <c r="B78" s="5" t="s">
        <v>5</v>
      </c>
      <c r="C78" s="4" t="s">
        <v>42</v>
      </c>
      <c r="D78" s="57">
        <v>197.9</v>
      </c>
      <c r="E78" s="62">
        <v>226.6</v>
      </c>
      <c r="F78" s="24">
        <f t="shared" si="11"/>
        <v>208.50000000000003</v>
      </c>
      <c r="G78" s="32">
        <v>16.9</v>
      </c>
      <c r="H78" s="32">
        <v>16.6</v>
      </c>
      <c r="I78" s="32">
        <v>14.2</v>
      </c>
      <c r="J78" s="32">
        <v>17.7</v>
      </c>
      <c r="K78" s="32">
        <v>17.7</v>
      </c>
      <c r="L78" s="32">
        <v>17.7</v>
      </c>
      <c r="M78" s="32">
        <v>17.9</v>
      </c>
      <c r="N78" s="32">
        <v>17.9</v>
      </c>
      <c r="O78" s="32">
        <v>17.9</v>
      </c>
      <c r="P78" s="32">
        <v>18</v>
      </c>
      <c r="Q78" s="32">
        <v>18</v>
      </c>
      <c r="R78" s="32">
        <v>18</v>
      </c>
      <c r="S78" s="36">
        <f t="shared" si="13"/>
        <v>208.50000000000003</v>
      </c>
    </row>
    <row r="79" spans="1:19" ht="15">
      <c r="A79"/>
      <c r="B79" s="5" t="s">
        <v>6</v>
      </c>
      <c r="C79" s="4" t="s">
        <v>43</v>
      </c>
      <c r="D79" s="57">
        <v>72.6</v>
      </c>
      <c r="E79" s="62">
        <v>81.8</v>
      </c>
      <c r="F79" s="24">
        <f t="shared" si="11"/>
        <v>76.3</v>
      </c>
      <c r="G79" s="32">
        <v>6.2</v>
      </c>
      <c r="H79" s="32">
        <v>6.1</v>
      </c>
      <c r="I79" s="32">
        <v>5.2</v>
      </c>
      <c r="J79" s="32">
        <v>6.5</v>
      </c>
      <c r="K79" s="32">
        <v>6.5</v>
      </c>
      <c r="L79" s="32">
        <v>6.5</v>
      </c>
      <c r="M79" s="32">
        <v>6.5</v>
      </c>
      <c r="N79" s="32">
        <v>6.5</v>
      </c>
      <c r="O79" s="32">
        <v>6.5</v>
      </c>
      <c r="P79" s="32">
        <v>6.6</v>
      </c>
      <c r="Q79" s="32">
        <v>6.6</v>
      </c>
      <c r="R79" s="32">
        <v>6.6</v>
      </c>
      <c r="S79" s="36">
        <f t="shared" si="13"/>
        <v>76.3</v>
      </c>
    </row>
    <row r="80" spans="1:19" ht="15">
      <c r="A80"/>
      <c r="B80" s="5" t="s">
        <v>7</v>
      </c>
      <c r="C80" s="4" t="s">
        <v>44</v>
      </c>
      <c r="D80" s="57">
        <v>3.7</v>
      </c>
      <c r="E80" s="62">
        <v>1.4</v>
      </c>
      <c r="F80" s="24">
        <f t="shared" si="11"/>
        <v>2.9000000000000004</v>
      </c>
      <c r="G80" s="32">
        <f aca="true" t="shared" si="14" ref="G80:L80">G81+G82+G83</f>
        <v>0</v>
      </c>
      <c r="H80" s="32">
        <f t="shared" si="14"/>
        <v>0.2</v>
      </c>
      <c r="I80" s="32">
        <f t="shared" si="14"/>
        <v>0.2</v>
      </c>
      <c r="J80" s="32">
        <f t="shared" si="14"/>
        <v>0.30000000000000004</v>
      </c>
      <c r="K80" s="32">
        <f t="shared" si="14"/>
        <v>0.30000000000000004</v>
      </c>
      <c r="L80" s="32">
        <f t="shared" si="14"/>
        <v>0.30000000000000004</v>
      </c>
      <c r="M80" s="32">
        <f>M81+M82+N83</f>
        <v>0.30000000000000004</v>
      </c>
      <c r="N80" s="32">
        <f>N81+N82+N83</f>
        <v>0.30000000000000004</v>
      </c>
      <c r="O80" s="32">
        <f>O81+O82+O83</f>
        <v>0.30000000000000004</v>
      </c>
      <c r="P80" s="32">
        <f>P81+P82+P83</f>
        <v>0.30000000000000004</v>
      </c>
      <c r="Q80" s="32">
        <f>Q81+Q82+Q83</f>
        <v>0.2</v>
      </c>
      <c r="R80" s="32">
        <f>R81+R82+R83</f>
        <v>0.2</v>
      </c>
      <c r="S80" s="36">
        <f t="shared" si="13"/>
        <v>2.9000000000000004</v>
      </c>
    </row>
    <row r="81" spans="1:19" ht="15">
      <c r="A81"/>
      <c r="B81" s="5" t="s">
        <v>45</v>
      </c>
      <c r="C81" s="4" t="s">
        <v>46</v>
      </c>
      <c r="D81" s="56">
        <v>0.6</v>
      </c>
      <c r="E81" s="61"/>
      <c r="F81" s="17">
        <f t="shared" si="11"/>
        <v>1.0999999999999999</v>
      </c>
      <c r="G81" s="26">
        <v>0</v>
      </c>
      <c r="H81" s="26">
        <v>0.1</v>
      </c>
      <c r="I81" s="26">
        <v>0.1</v>
      </c>
      <c r="J81" s="26">
        <v>0.1</v>
      </c>
      <c r="K81" s="26">
        <v>0.1</v>
      </c>
      <c r="L81" s="26">
        <v>0.1</v>
      </c>
      <c r="M81" s="26">
        <v>0.1</v>
      </c>
      <c r="N81" s="26">
        <v>0.1</v>
      </c>
      <c r="O81" s="26">
        <v>0.1</v>
      </c>
      <c r="P81" s="26">
        <v>0.1</v>
      </c>
      <c r="Q81" s="26">
        <v>0.1</v>
      </c>
      <c r="R81" s="26">
        <v>0.1</v>
      </c>
      <c r="S81" s="28">
        <f t="shared" si="13"/>
        <v>1.0999999999999999</v>
      </c>
    </row>
    <row r="82" spans="1:19" ht="15">
      <c r="A82"/>
      <c r="B82" s="5" t="s">
        <v>47</v>
      </c>
      <c r="C82" s="4" t="s">
        <v>84</v>
      </c>
      <c r="D82" s="56"/>
      <c r="E82" s="61"/>
      <c r="F82" s="17">
        <f>G82+H82+I82+J82+K82+L82+M82+N82+O82+P82+Q82+R82</f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8">
        <f t="shared" si="13"/>
        <v>0</v>
      </c>
    </row>
    <row r="83" spans="1:19" ht="15">
      <c r="A83"/>
      <c r="B83" s="5" t="s">
        <v>85</v>
      </c>
      <c r="C83" s="4" t="s">
        <v>48</v>
      </c>
      <c r="D83" s="56">
        <v>3</v>
      </c>
      <c r="E83" s="61"/>
      <c r="F83" s="17">
        <f>G83+H83+I83+J83+K83+L83+M83+N83+O83+P83+Q83+R83</f>
        <v>1.8</v>
      </c>
      <c r="G83" s="26">
        <v>0</v>
      </c>
      <c r="H83" s="26">
        <v>0.1</v>
      </c>
      <c r="I83" s="26">
        <v>0.1</v>
      </c>
      <c r="J83" s="26">
        <v>0.2</v>
      </c>
      <c r="K83" s="26">
        <v>0.2</v>
      </c>
      <c r="L83" s="26">
        <v>0.2</v>
      </c>
      <c r="M83" s="26">
        <v>0.2</v>
      </c>
      <c r="N83" s="26">
        <v>0.2</v>
      </c>
      <c r="O83" s="26">
        <v>0.2</v>
      </c>
      <c r="P83" s="26">
        <v>0.2</v>
      </c>
      <c r="Q83" s="26">
        <v>0.1</v>
      </c>
      <c r="R83" s="26">
        <v>0.1</v>
      </c>
      <c r="S83" s="28">
        <f t="shared" si="13"/>
        <v>1.8</v>
      </c>
    </row>
    <row r="84" spans="1:19" ht="15">
      <c r="A84"/>
      <c r="B84" s="5" t="s">
        <v>49</v>
      </c>
      <c r="C84" s="23" t="s">
        <v>50</v>
      </c>
      <c r="D84" s="57">
        <v>11.7</v>
      </c>
      <c r="E84" s="62">
        <v>13.1</v>
      </c>
      <c r="F84" s="24">
        <f>SUM(G84:R84)</f>
        <v>13.700000000000001</v>
      </c>
      <c r="G84" s="32">
        <f aca="true" t="shared" si="15" ref="G84:R84">G85+G86+G87</f>
        <v>1.1</v>
      </c>
      <c r="H84" s="32">
        <f t="shared" si="15"/>
        <v>1.5</v>
      </c>
      <c r="I84" s="32">
        <f t="shared" si="15"/>
        <v>1.3</v>
      </c>
      <c r="J84" s="32">
        <f t="shared" si="15"/>
        <v>1.1</v>
      </c>
      <c r="K84" s="32">
        <f t="shared" si="15"/>
        <v>1</v>
      </c>
      <c r="L84" s="32">
        <f t="shared" si="15"/>
        <v>0.9</v>
      </c>
      <c r="M84" s="32">
        <f t="shared" si="15"/>
        <v>0.9</v>
      </c>
      <c r="N84" s="32">
        <f t="shared" si="15"/>
        <v>0.9</v>
      </c>
      <c r="O84" s="32">
        <f t="shared" si="15"/>
        <v>1</v>
      </c>
      <c r="P84" s="32">
        <f t="shared" si="15"/>
        <v>1.2</v>
      </c>
      <c r="Q84" s="32">
        <f t="shared" si="15"/>
        <v>1.4</v>
      </c>
      <c r="R84" s="32">
        <f t="shared" si="15"/>
        <v>1.4</v>
      </c>
      <c r="S84" s="36">
        <f t="shared" si="13"/>
        <v>13.700000000000001</v>
      </c>
    </row>
    <row r="85" spans="1:19" ht="15">
      <c r="A85"/>
      <c r="B85" s="5" t="s">
        <v>51</v>
      </c>
      <c r="C85" s="4" t="s">
        <v>52</v>
      </c>
      <c r="D85" s="56">
        <v>4.8</v>
      </c>
      <c r="E85" s="56">
        <v>5.5</v>
      </c>
      <c r="F85" s="17">
        <f>SUM(G85:R85)</f>
        <v>5.699999999999999</v>
      </c>
      <c r="G85" s="26">
        <v>0.5</v>
      </c>
      <c r="H85" s="26">
        <v>0.5</v>
      </c>
      <c r="I85" s="26">
        <v>0.5</v>
      </c>
      <c r="J85" s="26">
        <v>0.5</v>
      </c>
      <c r="K85" s="26">
        <v>0.5</v>
      </c>
      <c r="L85" s="26">
        <v>0.4</v>
      </c>
      <c r="M85" s="26">
        <v>0.4</v>
      </c>
      <c r="N85" s="26">
        <v>0.4</v>
      </c>
      <c r="O85" s="26">
        <v>0.5</v>
      </c>
      <c r="P85" s="26">
        <v>0.5</v>
      </c>
      <c r="Q85" s="26">
        <v>0.5</v>
      </c>
      <c r="R85" s="26">
        <v>0.5</v>
      </c>
      <c r="S85" s="28">
        <f t="shared" si="13"/>
        <v>5.699999999999999</v>
      </c>
    </row>
    <row r="86" spans="1:19" ht="22.5">
      <c r="A86"/>
      <c r="B86" s="5" t="s">
        <v>53</v>
      </c>
      <c r="C86" s="21" t="s">
        <v>54</v>
      </c>
      <c r="D86" s="58">
        <v>3.3</v>
      </c>
      <c r="E86" s="58">
        <v>2.5</v>
      </c>
      <c r="F86" s="17">
        <f>SUM(G86:R86)</f>
        <v>2.9000000000000004</v>
      </c>
      <c r="G86" s="26">
        <v>0.2</v>
      </c>
      <c r="H86" s="26">
        <v>0.6</v>
      </c>
      <c r="I86" s="26">
        <v>0.4</v>
      </c>
      <c r="J86" s="26">
        <v>0.2</v>
      </c>
      <c r="K86" s="26">
        <v>0.1</v>
      </c>
      <c r="L86" s="26">
        <v>0.1</v>
      </c>
      <c r="M86" s="26">
        <v>0.1</v>
      </c>
      <c r="N86" s="26">
        <v>0.1</v>
      </c>
      <c r="O86" s="26">
        <v>0.1</v>
      </c>
      <c r="P86" s="26">
        <v>0.2</v>
      </c>
      <c r="Q86" s="26">
        <v>0.4</v>
      </c>
      <c r="R86" s="26">
        <v>0.4</v>
      </c>
      <c r="S86" s="28">
        <f t="shared" si="13"/>
        <v>2.9000000000000004</v>
      </c>
    </row>
    <row r="87" spans="1:19" ht="22.5">
      <c r="A87"/>
      <c r="B87" s="5" t="s">
        <v>55</v>
      </c>
      <c r="C87" s="21" t="s">
        <v>56</v>
      </c>
      <c r="D87" s="58">
        <v>3.6</v>
      </c>
      <c r="E87" s="63">
        <v>5.1</v>
      </c>
      <c r="F87" s="17">
        <f>SUM(G87:R87)</f>
        <v>5.1</v>
      </c>
      <c r="G87" s="26">
        <v>0.4</v>
      </c>
      <c r="H87" s="26">
        <v>0.4</v>
      </c>
      <c r="I87" s="26">
        <v>0.4</v>
      </c>
      <c r="J87" s="26">
        <v>0.4</v>
      </c>
      <c r="K87" s="26">
        <v>0.4</v>
      </c>
      <c r="L87" s="26">
        <v>0.4</v>
      </c>
      <c r="M87" s="26">
        <v>0.4</v>
      </c>
      <c r="N87" s="26">
        <v>0.4</v>
      </c>
      <c r="O87" s="26">
        <v>0.4</v>
      </c>
      <c r="P87" s="26">
        <v>0.5</v>
      </c>
      <c r="Q87" s="26">
        <v>0.5</v>
      </c>
      <c r="R87" s="26">
        <v>0.5</v>
      </c>
      <c r="S87" s="28">
        <f t="shared" si="13"/>
        <v>5.1</v>
      </c>
    </row>
    <row r="88" spans="1:19" ht="15">
      <c r="A88"/>
      <c r="B88" s="5" t="s">
        <v>57</v>
      </c>
      <c r="C88" s="54" t="s">
        <v>58</v>
      </c>
      <c r="D88" s="59">
        <v>7.2</v>
      </c>
      <c r="E88" s="59">
        <v>6.4</v>
      </c>
      <c r="F88" s="24">
        <f>F89+F90+F91+F92+F93+F94</f>
        <v>8.1</v>
      </c>
      <c r="G88" s="32">
        <f>G89+G90+G91+G92+G93+G94</f>
        <v>0.30000000000000004</v>
      </c>
      <c r="H88" s="32">
        <f>H89+H90+H91+H92+H93</f>
        <v>0.7</v>
      </c>
      <c r="I88" s="32">
        <f aca="true" t="shared" si="16" ref="I88:O88">I89+I90+I91+I92+I93+I94</f>
        <v>0.6</v>
      </c>
      <c r="J88" s="32">
        <f t="shared" si="16"/>
        <v>0.7</v>
      </c>
      <c r="K88" s="32">
        <f t="shared" si="16"/>
        <v>0.6</v>
      </c>
      <c r="L88" s="32">
        <f t="shared" si="16"/>
        <v>0.4</v>
      </c>
      <c r="M88" s="32">
        <f t="shared" si="16"/>
        <v>0.5</v>
      </c>
      <c r="N88" s="32">
        <f t="shared" si="16"/>
        <v>0.8</v>
      </c>
      <c r="O88" s="32">
        <f t="shared" si="16"/>
        <v>0.5</v>
      </c>
      <c r="P88" s="32">
        <f>P89+P90+P91+P93+P94</f>
        <v>0.8</v>
      </c>
      <c r="Q88" s="32">
        <f>Q89+Q90+Q91+Q92+Q93+Q94</f>
        <v>1.1</v>
      </c>
      <c r="R88" s="32">
        <f>R89+R90+R91+R92+R93+R94</f>
        <v>1.1</v>
      </c>
      <c r="S88" s="36">
        <f t="shared" si="13"/>
        <v>8.1</v>
      </c>
    </row>
    <row r="89" spans="1:19" ht="15">
      <c r="A89"/>
      <c r="B89" s="5" t="s">
        <v>59</v>
      </c>
      <c r="C89" s="21" t="s">
        <v>60</v>
      </c>
      <c r="D89" s="58">
        <v>2.4</v>
      </c>
      <c r="E89" s="58">
        <v>1.4</v>
      </c>
      <c r="F89" s="17">
        <v>1.2</v>
      </c>
      <c r="G89" s="26">
        <v>0.1</v>
      </c>
      <c r="H89" s="26">
        <v>0.1</v>
      </c>
      <c r="I89" s="26">
        <v>0.1</v>
      </c>
      <c r="J89" s="26">
        <v>0.1</v>
      </c>
      <c r="K89" s="26">
        <v>0.1</v>
      </c>
      <c r="L89" s="26">
        <v>0.1</v>
      </c>
      <c r="M89" s="26">
        <v>0.1</v>
      </c>
      <c r="N89" s="26">
        <v>0.1</v>
      </c>
      <c r="O89" s="26">
        <v>0.1</v>
      </c>
      <c r="P89" s="26">
        <v>0.1</v>
      </c>
      <c r="Q89" s="26">
        <v>0.1</v>
      </c>
      <c r="R89" s="26">
        <v>0.1</v>
      </c>
      <c r="S89" s="28">
        <f t="shared" si="13"/>
        <v>1.2</v>
      </c>
    </row>
    <row r="90" spans="1:19" ht="15">
      <c r="A90"/>
      <c r="B90" s="6" t="s">
        <v>61</v>
      </c>
      <c r="C90" s="21" t="s">
        <v>62</v>
      </c>
      <c r="D90" s="58">
        <v>0.6</v>
      </c>
      <c r="E90" s="58">
        <v>0.4</v>
      </c>
      <c r="F90" s="17">
        <f>SUM(G90:R90)</f>
        <v>0.6</v>
      </c>
      <c r="G90" s="26">
        <v>0</v>
      </c>
      <c r="H90" s="26">
        <v>0.1</v>
      </c>
      <c r="I90" s="26">
        <v>0.1</v>
      </c>
      <c r="J90" s="26">
        <v>0</v>
      </c>
      <c r="K90" s="26">
        <v>0.1</v>
      </c>
      <c r="L90" s="26">
        <v>0</v>
      </c>
      <c r="M90" s="26">
        <v>0</v>
      </c>
      <c r="N90" s="26">
        <v>0.1</v>
      </c>
      <c r="O90" s="26">
        <v>0</v>
      </c>
      <c r="P90" s="26">
        <v>0.1</v>
      </c>
      <c r="Q90" s="26">
        <v>0</v>
      </c>
      <c r="R90" s="26">
        <v>0.1</v>
      </c>
      <c r="S90" s="28">
        <f t="shared" si="13"/>
        <v>0.6</v>
      </c>
    </row>
    <row r="91" spans="1:19" ht="15">
      <c r="A91"/>
      <c r="B91" s="6" t="s">
        <v>63</v>
      </c>
      <c r="C91" s="21" t="s">
        <v>64</v>
      </c>
      <c r="D91" s="58">
        <v>2.4</v>
      </c>
      <c r="E91" s="58">
        <v>2.3</v>
      </c>
      <c r="F91" s="17">
        <f>SUM(G91:R91)</f>
        <v>3.5999999999999996</v>
      </c>
      <c r="G91" s="26">
        <v>0.1</v>
      </c>
      <c r="H91" s="26">
        <v>0.3</v>
      </c>
      <c r="I91" s="26">
        <v>0.2</v>
      </c>
      <c r="J91" s="26">
        <v>0.2</v>
      </c>
      <c r="K91" s="26">
        <v>0.2</v>
      </c>
      <c r="L91" s="26">
        <v>0.2</v>
      </c>
      <c r="M91" s="26">
        <v>0.2</v>
      </c>
      <c r="N91" s="26">
        <v>0.2</v>
      </c>
      <c r="O91" s="26">
        <v>0.2</v>
      </c>
      <c r="P91" s="26">
        <v>0.2</v>
      </c>
      <c r="Q91" s="26">
        <v>0.8</v>
      </c>
      <c r="R91" s="26">
        <v>0.8</v>
      </c>
      <c r="S91" s="28">
        <f t="shared" si="13"/>
        <v>3.5999999999999996</v>
      </c>
    </row>
    <row r="92" spans="1:19" ht="15">
      <c r="A92"/>
      <c r="B92" s="6" t="s">
        <v>65</v>
      </c>
      <c r="C92" s="4" t="s">
        <v>70</v>
      </c>
      <c r="D92" s="56">
        <v>0.6</v>
      </c>
      <c r="E92" s="56">
        <v>0</v>
      </c>
      <c r="F92" s="17">
        <f>SUM(G92:R92)</f>
        <v>0.6</v>
      </c>
      <c r="G92" s="26">
        <v>0</v>
      </c>
      <c r="H92" s="26">
        <v>0.1</v>
      </c>
      <c r="I92" s="26">
        <v>0.1</v>
      </c>
      <c r="J92" s="26"/>
      <c r="K92" s="26">
        <v>0.1</v>
      </c>
      <c r="L92" s="26"/>
      <c r="M92" s="26">
        <v>0.1</v>
      </c>
      <c r="N92" s="26"/>
      <c r="O92" s="26">
        <v>0.1</v>
      </c>
      <c r="P92" s="26"/>
      <c r="Q92" s="26">
        <v>0.1</v>
      </c>
      <c r="R92" s="26"/>
      <c r="S92" s="28">
        <f t="shared" si="13"/>
        <v>0.6</v>
      </c>
    </row>
    <row r="93" spans="1:19" ht="15">
      <c r="A93"/>
      <c r="B93" s="6" t="s">
        <v>67</v>
      </c>
      <c r="C93" s="4" t="s">
        <v>72</v>
      </c>
      <c r="D93" s="56">
        <v>1.2</v>
      </c>
      <c r="E93" s="56">
        <v>2.1</v>
      </c>
      <c r="F93" s="17">
        <f>SUM(G93:R93)</f>
        <v>1.2</v>
      </c>
      <c r="G93" s="26">
        <v>0.1</v>
      </c>
      <c r="H93" s="26">
        <v>0.1</v>
      </c>
      <c r="I93" s="26">
        <v>0.1</v>
      </c>
      <c r="J93" s="26">
        <v>0.1</v>
      </c>
      <c r="K93" s="26">
        <v>0.1</v>
      </c>
      <c r="L93" s="26">
        <v>0.1</v>
      </c>
      <c r="M93" s="26">
        <v>0.1</v>
      </c>
      <c r="N93" s="26">
        <v>0.1</v>
      </c>
      <c r="O93" s="26">
        <v>0.1</v>
      </c>
      <c r="P93" s="26">
        <v>0.1</v>
      </c>
      <c r="Q93" s="26">
        <v>0.1</v>
      </c>
      <c r="R93" s="26">
        <v>0.1</v>
      </c>
      <c r="S93" s="28">
        <f t="shared" si="13"/>
        <v>1.2</v>
      </c>
    </row>
    <row r="94" spans="1:19" ht="15">
      <c r="A94"/>
      <c r="B94" s="6" t="s">
        <v>69</v>
      </c>
      <c r="C94" s="4" t="s">
        <v>89</v>
      </c>
      <c r="D94" s="56">
        <v>0</v>
      </c>
      <c r="E94" s="56">
        <v>0</v>
      </c>
      <c r="F94" s="17">
        <v>0.9</v>
      </c>
      <c r="G94" s="26">
        <v>0</v>
      </c>
      <c r="H94" s="26"/>
      <c r="I94" s="26"/>
      <c r="J94" s="26">
        <v>0.3</v>
      </c>
      <c r="K94" s="26"/>
      <c r="L94" s="26"/>
      <c r="M94" s="26"/>
      <c r="N94" s="26">
        <v>0.3</v>
      </c>
      <c r="O94" s="26"/>
      <c r="P94" s="26">
        <v>0.3</v>
      </c>
      <c r="Q94" s="26"/>
      <c r="R94" s="26"/>
      <c r="S94" s="28">
        <f t="shared" si="13"/>
        <v>0.8999999999999999</v>
      </c>
    </row>
    <row r="95" spans="1:19" ht="15">
      <c r="A95"/>
      <c r="B95" s="5" t="s">
        <v>73</v>
      </c>
      <c r="C95" s="23" t="s">
        <v>74</v>
      </c>
      <c r="D95" s="57">
        <v>2.1</v>
      </c>
      <c r="E95" s="57">
        <v>0.6</v>
      </c>
      <c r="F95" s="57">
        <f>F96+F97+F98+F99+F101+F102</f>
        <v>3.0999999999999996</v>
      </c>
      <c r="G95" s="32">
        <f>G96+G97+G98+G99+G101+G102</f>
        <v>0</v>
      </c>
      <c r="H95" s="32">
        <f>H96+H97+H98+H99+H101+H102</f>
        <v>0.1</v>
      </c>
      <c r="I95" s="32">
        <f>I96+I97+I98+I99+I101+I102</f>
        <v>0.5</v>
      </c>
      <c r="J95" s="32">
        <f>J96+J97+J98+J101+J102</f>
        <v>0.7</v>
      </c>
      <c r="K95" s="32">
        <f aca="true" t="shared" si="17" ref="K95:R95">K96+K97+K98+K99+K101+K102</f>
        <v>0.4</v>
      </c>
      <c r="L95" s="32">
        <f t="shared" si="17"/>
        <v>0.30000000000000004</v>
      </c>
      <c r="M95" s="32">
        <f t="shared" si="17"/>
        <v>0.2</v>
      </c>
      <c r="N95" s="32">
        <f t="shared" si="17"/>
        <v>0.2</v>
      </c>
      <c r="O95" s="32">
        <f t="shared" si="17"/>
        <v>0.4</v>
      </c>
      <c r="P95" s="32">
        <f t="shared" si="17"/>
        <v>0.1</v>
      </c>
      <c r="Q95" s="32">
        <f t="shared" si="17"/>
        <v>0.1</v>
      </c>
      <c r="R95" s="32">
        <f t="shared" si="17"/>
        <v>0.1</v>
      </c>
      <c r="S95" s="36">
        <f t="shared" si="13"/>
        <v>3.1</v>
      </c>
    </row>
    <row r="96" spans="1:19" ht="15">
      <c r="A96"/>
      <c r="B96" s="5" t="s">
        <v>75</v>
      </c>
      <c r="C96" s="4" t="s">
        <v>86</v>
      </c>
      <c r="D96" s="56">
        <v>0.7</v>
      </c>
      <c r="E96" s="56">
        <v>0.1</v>
      </c>
      <c r="F96" s="17">
        <f>SUM(G96:R96)</f>
        <v>0.2</v>
      </c>
      <c r="G96" s="17"/>
      <c r="H96" s="17"/>
      <c r="I96" s="17"/>
      <c r="J96" s="17"/>
      <c r="K96" s="17"/>
      <c r="L96" s="17">
        <v>0.1</v>
      </c>
      <c r="M96" s="17"/>
      <c r="N96" s="17">
        <v>0.1</v>
      </c>
      <c r="O96" s="17"/>
      <c r="P96" s="17"/>
      <c r="Q96" s="17"/>
      <c r="R96" s="17"/>
      <c r="S96" s="28"/>
    </row>
    <row r="97" spans="1:19" ht="15">
      <c r="A97"/>
      <c r="B97" s="5" t="s">
        <v>79</v>
      </c>
      <c r="C97" s="4" t="s">
        <v>87</v>
      </c>
      <c r="D97" s="56"/>
      <c r="E97" s="61">
        <v>0</v>
      </c>
      <c r="F97" s="17">
        <v>1.3</v>
      </c>
      <c r="G97" s="17">
        <v>0</v>
      </c>
      <c r="H97" s="17">
        <v>0.1</v>
      </c>
      <c r="I97" s="17">
        <v>0.2</v>
      </c>
      <c r="J97" s="17">
        <v>0.1</v>
      </c>
      <c r="K97" s="17">
        <v>0.1</v>
      </c>
      <c r="L97" s="17">
        <v>0.1</v>
      </c>
      <c r="M97" s="17">
        <v>0.2</v>
      </c>
      <c r="N97" s="17">
        <v>0.1</v>
      </c>
      <c r="O97" s="17">
        <v>0.1</v>
      </c>
      <c r="P97" s="17">
        <v>0.1</v>
      </c>
      <c r="Q97" s="17">
        <v>0.1</v>
      </c>
      <c r="R97" s="17">
        <v>0.1</v>
      </c>
      <c r="S97" s="28"/>
    </row>
    <row r="98" spans="1:19" ht="15">
      <c r="A98"/>
      <c r="B98" s="5" t="s">
        <v>94</v>
      </c>
      <c r="C98" s="4" t="s">
        <v>88</v>
      </c>
      <c r="D98" s="56"/>
      <c r="E98" s="61">
        <v>0</v>
      </c>
      <c r="F98" s="17">
        <v>0.4</v>
      </c>
      <c r="G98" s="17"/>
      <c r="H98" s="17"/>
      <c r="I98" s="17">
        <v>0.2</v>
      </c>
      <c r="J98" s="17"/>
      <c r="K98" s="17"/>
      <c r="L98" s="17"/>
      <c r="M98" s="17"/>
      <c r="N98" s="17"/>
      <c r="O98" s="17">
        <v>0.2</v>
      </c>
      <c r="P98" s="17"/>
      <c r="Q98" s="17"/>
      <c r="R98" s="17"/>
      <c r="S98" s="28"/>
    </row>
    <row r="99" spans="1:19" ht="15">
      <c r="A99"/>
      <c r="B99" s="5" t="s">
        <v>95</v>
      </c>
      <c r="C99" s="4" t="s">
        <v>93</v>
      </c>
      <c r="D99" s="56"/>
      <c r="E99" s="61"/>
      <c r="F99" s="17">
        <v>0.3</v>
      </c>
      <c r="G99" s="17"/>
      <c r="H99" s="17"/>
      <c r="I99" s="17"/>
      <c r="J99" s="17"/>
      <c r="K99" s="17">
        <v>0.3</v>
      </c>
      <c r="L99" s="17"/>
      <c r="M99" s="17"/>
      <c r="N99" s="17"/>
      <c r="O99" s="17"/>
      <c r="P99" s="17"/>
      <c r="Q99" s="17"/>
      <c r="R99" s="17"/>
      <c r="S99" s="28"/>
    </row>
    <row r="100" spans="1:19" ht="15">
      <c r="A100"/>
      <c r="B100" s="5" t="s">
        <v>96</v>
      </c>
      <c r="C100" s="4" t="s">
        <v>92</v>
      </c>
      <c r="D100" s="56"/>
      <c r="E100" s="61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28"/>
    </row>
    <row r="101" spans="1:19" ht="23.25">
      <c r="A101"/>
      <c r="B101" s="5" t="s">
        <v>98</v>
      </c>
      <c r="C101" s="4" t="s">
        <v>97</v>
      </c>
      <c r="D101" s="56"/>
      <c r="E101" s="61"/>
      <c r="F101" s="17">
        <v>0.6</v>
      </c>
      <c r="G101" s="17"/>
      <c r="H101" s="17"/>
      <c r="I101" s="17"/>
      <c r="J101" s="17">
        <v>0.6</v>
      </c>
      <c r="K101" s="17"/>
      <c r="L101" s="17"/>
      <c r="M101" s="17"/>
      <c r="N101" s="17"/>
      <c r="O101" s="17"/>
      <c r="P101" s="17"/>
      <c r="Q101" s="17"/>
      <c r="R101" s="17"/>
      <c r="S101" s="28"/>
    </row>
    <row r="102" spans="1:19" ht="15">
      <c r="A102"/>
      <c r="B102" s="5" t="s">
        <v>100</v>
      </c>
      <c r="C102" s="4" t="s">
        <v>99</v>
      </c>
      <c r="D102" s="56">
        <v>1.4</v>
      </c>
      <c r="E102" s="61">
        <v>0.2</v>
      </c>
      <c r="F102" s="17">
        <v>0.3</v>
      </c>
      <c r="G102" s="17"/>
      <c r="H102" s="17"/>
      <c r="I102" s="17">
        <v>0.1</v>
      </c>
      <c r="J102" s="17"/>
      <c r="K102" s="17"/>
      <c r="L102" s="17">
        <v>0.1</v>
      </c>
      <c r="M102" s="17"/>
      <c r="N102" s="17"/>
      <c r="O102" s="17">
        <v>0.1</v>
      </c>
      <c r="P102" s="17"/>
      <c r="Q102" s="17"/>
      <c r="R102" s="17"/>
      <c r="S102" s="28"/>
    </row>
    <row r="103" spans="1:19" ht="22.5">
      <c r="A103"/>
      <c r="B103" s="6">
        <v>3</v>
      </c>
      <c r="C103" s="25" t="s">
        <v>76</v>
      </c>
      <c r="D103" s="65"/>
      <c r="E103" s="64">
        <f>E71-E77</f>
        <v>-40.39999999999998</v>
      </c>
      <c r="F103" s="17">
        <f aca="true" t="shared" si="18" ref="F103:R103">SUM(F71-F77)</f>
        <v>-216</v>
      </c>
      <c r="G103" s="17">
        <f t="shared" si="18"/>
        <v>-2.5</v>
      </c>
      <c r="H103" s="17">
        <f t="shared" si="18"/>
        <v>-7.400000000000002</v>
      </c>
      <c r="I103" s="17">
        <f t="shared" si="18"/>
        <v>-4.199999999999999</v>
      </c>
      <c r="J103" s="17">
        <f t="shared" si="18"/>
        <v>-9.2</v>
      </c>
      <c r="K103" s="17">
        <f t="shared" si="18"/>
        <v>-17.9</v>
      </c>
      <c r="L103" s="17">
        <f t="shared" si="18"/>
        <v>-24.299999999999997</v>
      </c>
      <c r="M103" s="17">
        <f t="shared" si="18"/>
        <v>-24.499999999999996</v>
      </c>
      <c r="N103" s="17">
        <f t="shared" si="18"/>
        <v>-24.799999999999997</v>
      </c>
      <c r="O103" s="17">
        <f t="shared" si="18"/>
        <v>-24.799999999999997</v>
      </c>
      <c r="P103" s="17">
        <f t="shared" si="18"/>
        <v>-25.200000000000003</v>
      </c>
      <c r="Q103" s="17">
        <f t="shared" si="18"/>
        <v>-25.6</v>
      </c>
      <c r="R103" s="17">
        <f t="shared" si="18"/>
        <v>-25.6</v>
      </c>
      <c r="S103" s="28"/>
    </row>
    <row r="104" spans="1:18" ht="15">
      <c r="A104"/>
      <c r="B104" s="6">
        <v>4</v>
      </c>
      <c r="C104" s="25" t="s">
        <v>77</v>
      </c>
      <c r="D104" s="65"/>
      <c r="E104" s="7" t="s">
        <v>101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</row>
    <row r="105" spans="1:18" ht="22.5">
      <c r="A105"/>
      <c r="B105" s="6">
        <v>5</v>
      </c>
      <c r="C105" s="25" t="s">
        <v>78</v>
      </c>
      <c r="D105" s="65"/>
      <c r="E105" s="7"/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</row>
    <row r="106" spans="1:17" ht="15">
      <c r="A106"/>
      <c r="C106" s="18"/>
      <c r="D106" s="60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5">
      <c r="A107"/>
      <c r="C107" s="51" t="s">
        <v>8</v>
      </c>
      <c r="D107" s="51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5" ht="15">
      <c r="A108"/>
      <c r="B108" s="1"/>
      <c r="C108" s="1"/>
      <c r="D108" s="1"/>
      <c r="E108" s="1"/>
      <c r="F108" s="48" t="s">
        <v>105</v>
      </c>
      <c r="G108" s="48"/>
      <c r="H108" s="48"/>
      <c r="I108" s="49"/>
      <c r="J108" s="49"/>
      <c r="K108" s="49"/>
      <c r="L108" s="49"/>
      <c r="M108" s="49"/>
      <c r="N108" s="49" t="s">
        <v>106</v>
      </c>
      <c r="O108" s="49"/>
    </row>
    <row r="109" spans="1:18" ht="15">
      <c r="A109"/>
      <c r="B109"/>
      <c r="C109"/>
      <c r="D109"/>
      <c r="E109"/>
      <c r="P109"/>
      <c r="Q109"/>
      <c r="R109"/>
    </row>
    <row r="110" spans="1:18" ht="15">
      <c r="A110"/>
      <c r="B110"/>
      <c r="C110"/>
      <c r="D110"/>
      <c r="E110"/>
      <c r="F110" s="48" t="s">
        <v>104</v>
      </c>
      <c r="G110" s="48"/>
      <c r="H110" s="50"/>
      <c r="I110" s="50"/>
      <c r="J110" s="50"/>
      <c r="K110" s="50"/>
      <c r="L110" s="50"/>
      <c r="M110" s="50"/>
      <c r="N110" s="49" t="s">
        <v>113</v>
      </c>
      <c r="O110" s="49"/>
      <c r="P110"/>
      <c r="Q110"/>
      <c r="R110"/>
    </row>
    <row r="111" spans="1:18" ht="15">
      <c r="A111"/>
      <c r="B111"/>
      <c r="C111"/>
      <c r="D111"/>
      <c r="E111"/>
      <c r="F111" s="48"/>
      <c r="G111" s="48"/>
      <c r="H111" s="50"/>
      <c r="I111" s="50"/>
      <c r="J111" s="50"/>
      <c r="K111" s="50"/>
      <c r="L111" s="50"/>
      <c r="M111" s="50"/>
      <c r="N111" s="49"/>
      <c r="O111" s="49"/>
      <c r="P111"/>
      <c r="Q111"/>
      <c r="R111"/>
    </row>
    <row r="112" spans="1:19" ht="15">
      <c r="A112"/>
      <c r="C112" s="12"/>
      <c r="D112" s="12"/>
      <c r="E112" s="12"/>
      <c r="F112" s="13"/>
      <c r="G112" s="12"/>
      <c r="H112" s="12"/>
      <c r="I112" s="12"/>
      <c r="J112" s="12"/>
      <c r="K112" s="12"/>
      <c r="L112" s="12"/>
      <c r="M112" s="12"/>
      <c r="N112" s="12"/>
      <c r="O112" s="2" t="s">
        <v>26</v>
      </c>
      <c r="P112" s="12"/>
      <c r="Q112" s="14"/>
      <c r="R112" s="12"/>
      <c r="S112" s="12"/>
    </row>
    <row r="113" spans="1:19" ht="15">
      <c r="A113"/>
      <c r="C113" s="12"/>
      <c r="D113" s="12"/>
      <c r="E113" s="12"/>
      <c r="F113" s="13"/>
      <c r="G113" s="12"/>
      <c r="H113" s="12"/>
      <c r="I113" s="12"/>
      <c r="J113" s="12"/>
      <c r="K113" s="12"/>
      <c r="L113" s="12"/>
      <c r="M113" s="12"/>
      <c r="N113" s="12"/>
      <c r="O113" s="2" t="s">
        <v>22</v>
      </c>
      <c r="P113" s="12"/>
      <c r="Q113" s="14"/>
      <c r="R113" s="12"/>
      <c r="S113" s="12"/>
    </row>
    <row r="114" spans="1:19" ht="15">
      <c r="A114"/>
      <c r="C114" s="12"/>
      <c r="D114" s="12"/>
      <c r="E114" s="12"/>
      <c r="F114" s="13"/>
      <c r="G114" s="12"/>
      <c r="H114" s="12"/>
      <c r="I114" s="12"/>
      <c r="J114" s="12"/>
      <c r="K114" s="12"/>
      <c r="L114" s="12"/>
      <c r="M114" s="12"/>
      <c r="N114" s="12"/>
      <c r="O114" s="2" t="s">
        <v>23</v>
      </c>
      <c r="P114" s="12"/>
      <c r="Q114" s="14"/>
      <c r="R114" s="12"/>
      <c r="S114" s="12"/>
    </row>
    <row r="115" spans="1:19" ht="15">
      <c r="A115"/>
      <c r="C115" s="15"/>
      <c r="D115" s="15"/>
      <c r="E115" s="15"/>
      <c r="F115" s="19"/>
      <c r="G115" s="19"/>
      <c r="H115" s="19"/>
      <c r="I115" s="19"/>
      <c r="J115" s="19"/>
      <c r="K115" s="19"/>
      <c r="L115" s="19"/>
      <c r="M115" s="15"/>
      <c r="N115" s="15"/>
      <c r="O115" s="2" t="s">
        <v>116</v>
      </c>
      <c r="P115" s="15"/>
      <c r="Q115" s="16"/>
      <c r="R115" s="15"/>
      <c r="S115" s="15"/>
    </row>
    <row r="116" spans="1:19" ht="15">
      <c r="A116"/>
      <c r="C116" s="15"/>
      <c r="D116" s="15"/>
      <c r="E116" s="15"/>
      <c r="F116" s="19"/>
      <c r="G116" s="19"/>
      <c r="H116" s="19" t="s">
        <v>29</v>
      </c>
      <c r="I116" s="19"/>
      <c r="J116" s="19"/>
      <c r="K116" s="19"/>
      <c r="L116" s="19"/>
      <c r="M116" s="15"/>
      <c r="N116" s="15"/>
      <c r="O116" s="15"/>
      <c r="P116" s="15"/>
      <c r="Q116" s="16"/>
      <c r="R116" s="15"/>
      <c r="S116" s="15"/>
    </row>
    <row r="117" spans="1:19" ht="15">
      <c r="A117" s="66" t="s">
        <v>103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15"/>
    </row>
    <row r="118" spans="1:19" ht="15">
      <c r="A118"/>
      <c r="B118" s="38" t="s">
        <v>27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5"/>
    </row>
    <row r="119" spans="1:19" ht="42">
      <c r="A119"/>
      <c r="B119" s="39" t="s">
        <v>0</v>
      </c>
      <c r="C119" s="42" t="s">
        <v>1</v>
      </c>
      <c r="D119" s="74" t="s">
        <v>112</v>
      </c>
      <c r="E119" s="39" t="s">
        <v>80</v>
      </c>
      <c r="F119" s="39" t="s">
        <v>83</v>
      </c>
      <c r="G119" s="75" t="s">
        <v>21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8"/>
    </row>
    <row r="120" spans="1:19" ht="6" customHeight="1">
      <c r="A120"/>
      <c r="B120" s="40"/>
      <c r="C120" s="43"/>
      <c r="D120" s="74"/>
      <c r="E120" s="40"/>
      <c r="F120" s="40"/>
      <c r="G120" s="78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80"/>
      <c r="S120" s="8"/>
    </row>
    <row r="121" spans="1:19" ht="18.75" customHeight="1">
      <c r="A121"/>
      <c r="B121" s="41"/>
      <c r="C121" s="44"/>
      <c r="D121" s="74"/>
      <c r="E121" s="41"/>
      <c r="F121" s="41"/>
      <c r="G121" s="20" t="s">
        <v>9</v>
      </c>
      <c r="H121" s="20" t="s">
        <v>10</v>
      </c>
      <c r="I121" s="20" t="s">
        <v>11</v>
      </c>
      <c r="J121" s="20" t="s">
        <v>12</v>
      </c>
      <c r="K121" s="9" t="s">
        <v>13</v>
      </c>
      <c r="L121" s="9" t="s">
        <v>14</v>
      </c>
      <c r="M121" s="9" t="s">
        <v>15</v>
      </c>
      <c r="N121" s="9" t="s">
        <v>16</v>
      </c>
      <c r="O121" s="9" t="s">
        <v>17</v>
      </c>
      <c r="P121" s="9" t="s">
        <v>18</v>
      </c>
      <c r="Q121" s="9" t="s">
        <v>19</v>
      </c>
      <c r="R121" s="9" t="s">
        <v>20</v>
      </c>
      <c r="S121" s="8"/>
    </row>
    <row r="122" spans="1:19" ht="15">
      <c r="A122"/>
      <c r="B122" s="10">
        <v>1</v>
      </c>
      <c r="C122" s="23" t="s">
        <v>40</v>
      </c>
      <c r="D122" s="33">
        <v>518.8</v>
      </c>
      <c r="E122" s="33">
        <f>SUM(E123:E129)</f>
        <v>463.1</v>
      </c>
      <c r="F122" s="24">
        <f aca="true" t="shared" si="19" ref="F122:F127">SUM(G122:R122)</f>
        <v>329.40000000000003</v>
      </c>
      <c r="G122" s="24">
        <v>42.9</v>
      </c>
      <c r="H122" s="24">
        <f aca="true" t="shared" si="20" ref="H122:R122">SUM(H123:H129)</f>
        <v>39</v>
      </c>
      <c r="I122" s="24">
        <f t="shared" si="20"/>
        <v>36.8</v>
      </c>
      <c r="J122" s="24">
        <f t="shared" si="20"/>
        <v>37.1</v>
      </c>
      <c r="K122" s="24">
        <f t="shared" si="20"/>
        <v>27.599999999999998</v>
      </c>
      <c r="L122" s="24">
        <f t="shared" si="20"/>
        <v>21.199999999999996</v>
      </c>
      <c r="M122" s="24">
        <f t="shared" si="20"/>
        <v>20.799999999999997</v>
      </c>
      <c r="N122" s="24">
        <f t="shared" si="20"/>
        <v>20.799999999999997</v>
      </c>
      <c r="O122" s="24">
        <f t="shared" si="20"/>
        <v>20.799999999999997</v>
      </c>
      <c r="P122" s="24">
        <f t="shared" si="20"/>
        <v>20.799999999999997</v>
      </c>
      <c r="Q122" s="24">
        <f t="shared" si="20"/>
        <v>20.799999999999997</v>
      </c>
      <c r="R122" s="24">
        <f t="shared" si="20"/>
        <v>20.799999999999997</v>
      </c>
      <c r="S122" s="30"/>
    </row>
    <row r="123" spans="1:19" ht="15">
      <c r="A123"/>
      <c r="B123" s="3" t="s">
        <v>2</v>
      </c>
      <c r="C123" s="4" t="s">
        <v>30</v>
      </c>
      <c r="D123" s="31">
        <v>117.2</v>
      </c>
      <c r="E123" s="31">
        <v>100.9</v>
      </c>
      <c r="F123" s="17">
        <f t="shared" si="19"/>
        <v>102.99999999999999</v>
      </c>
      <c r="G123" s="17">
        <v>8.6</v>
      </c>
      <c r="H123" s="17">
        <v>8.6</v>
      </c>
      <c r="I123" s="17">
        <v>8.6</v>
      </c>
      <c r="J123" s="17">
        <v>8.6</v>
      </c>
      <c r="K123" s="17">
        <v>8.6</v>
      </c>
      <c r="L123" s="17">
        <v>8.6</v>
      </c>
      <c r="M123" s="17">
        <v>8.6</v>
      </c>
      <c r="N123" s="17">
        <v>8.6</v>
      </c>
      <c r="O123" s="17">
        <v>8.6</v>
      </c>
      <c r="P123" s="17">
        <v>8.6</v>
      </c>
      <c r="Q123" s="17">
        <v>8.5</v>
      </c>
      <c r="R123" s="17">
        <v>8.5</v>
      </c>
      <c r="S123" s="28">
        <f aca="true" t="shared" si="21" ref="S123:S143">SUM(G123:R123)</f>
        <v>102.99999999999999</v>
      </c>
    </row>
    <row r="124" spans="1:19" ht="15">
      <c r="A124"/>
      <c r="B124" s="5" t="s">
        <v>3</v>
      </c>
      <c r="C124" s="4" t="s">
        <v>31</v>
      </c>
      <c r="D124" s="31">
        <v>70.6</v>
      </c>
      <c r="E124" s="31">
        <v>35.3</v>
      </c>
      <c r="F124" s="17">
        <f t="shared" si="19"/>
        <v>38.79999999999999</v>
      </c>
      <c r="G124" s="17">
        <v>3.2</v>
      </c>
      <c r="H124" s="17">
        <v>3.3</v>
      </c>
      <c r="I124" s="17">
        <v>3.2</v>
      </c>
      <c r="J124" s="17">
        <v>3.2</v>
      </c>
      <c r="K124" s="17">
        <v>3.2</v>
      </c>
      <c r="L124" s="17">
        <v>3.3</v>
      </c>
      <c r="M124" s="17">
        <v>3.2</v>
      </c>
      <c r="N124" s="17">
        <v>3.2</v>
      </c>
      <c r="O124" s="17">
        <v>3.2</v>
      </c>
      <c r="P124" s="17">
        <v>3.2</v>
      </c>
      <c r="Q124" s="17">
        <v>3.3</v>
      </c>
      <c r="R124" s="17">
        <v>3.3</v>
      </c>
      <c r="S124" s="28">
        <f t="shared" si="21"/>
        <v>38.79999999999999</v>
      </c>
    </row>
    <row r="125" spans="1:19" ht="15">
      <c r="A125"/>
      <c r="B125" s="5" t="s">
        <v>4</v>
      </c>
      <c r="C125" s="4" t="s">
        <v>32</v>
      </c>
      <c r="D125" s="31">
        <v>133.7</v>
      </c>
      <c r="E125" s="31">
        <v>146.9</v>
      </c>
      <c r="F125" s="17">
        <f t="shared" si="19"/>
        <v>62.00000000000001</v>
      </c>
      <c r="G125" s="17">
        <f aca="true" t="shared" si="22" ref="G125:R125">G14-G72</f>
        <v>5.1</v>
      </c>
      <c r="H125" s="17">
        <f t="shared" si="22"/>
        <v>5.3</v>
      </c>
      <c r="I125" s="17">
        <f t="shared" si="22"/>
        <v>5.1</v>
      </c>
      <c r="J125" s="17">
        <f t="shared" si="22"/>
        <v>5.4</v>
      </c>
      <c r="K125" s="17">
        <f t="shared" si="22"/>
        <v>5.1</v>
      </c>
      <c r="L125" s="17">
        <f t="shared" si="22"/>
        <v>5.4</v>
      </c>
      <c r="M125" s="17">
        <f t="shared" si="22"/>
        <v>5.1</v>
      </c>
      <c r="N125" s="17">
        <f t="shared" si="22"/>
        <v>5.1</v>
      </c>
      <c r="O125" s="17">
        <f t="shared" si="22"/>
        <v>5.1</v>
      </c>
      <c r="P125" s="17">
        <f t="shared" si="22"/>
        <v>5.1</v>
      </c>
      <c r="Q125" s="17">
        <f t="shared" si="22"/>
        <v>5.1</v>
      </c>
      <c r="R125" s="17">
        <f t="shared" si="22"/>
        <v>5.1</v>
      </c>
      <c r="S125" s="28">
        <f t="shared" si="21"/>
        <v>62.00000000000001</v>
      </c>
    </row>
    <row r="126" spans="1:19" ht="15">
      <c r="A126"/>
      <c r="B126" s="5" t="s">
        <v>33</v>
      </c>
      <c r="C126" s="4" t="s">
        <v>34</v>
      </c>
      <c r="D126" s="31">
        <v>56</v>
      </c>
      <c r="E126" s="31">
        <v>65.8</v>
      </c>
      <c r="F126" s="17">
        <f t="shared" si="19"/>
        <v>48.20000000000001</v>
      </c>
      <c r="G126" s="17">
        <v>5.6</v>
      </c>
      <c r="H126" s="17">
        <v>5.6</v>
      </c>
      <c r="I126" s="17">
        <v>3.7</v>
      </c>
      <c r="J126" s="17">
        <v>3.7</v>
      </c>
      <c r="K126" s="17">
        <v>3.7</v>
      </c>
      <c r="L126" s="17">
        <v>3.7</v>
      </c>
      <c r="M126" s="17">
        <v>3.7</v>
      </c>
      <c r="N126" s="17">
        <v>3.7</v>
      </c>
      <c r="O126" s="17">
        <v>3.7</v>
      </c>
      <c r="P126" s="17">
        <v>3.7</v>
      </c>
      <c r="Q126" s="17">
        <v>3.7</v>
      </c>
      <c r="R126" s="17">
        <v>3.7</v>
      </c>
      <c r="S126" s="28">
        <f t="shared" si="21"/>
        <v>48.20000000000001</v>
      </c>
    </row>
    <row r="127" spans="1:19" ht="15">
      <c r="A127"/>
      <c r="B127" s="5" t="s">
        <v>35</v>
      </c>
      <c r="C127" s="4" t="s">
        <v>36</v>
      </c>
      <c r="D127" s="31">
        <v>3.6</v>
      </c>
      <c r="E127" s="31">
        <v>1.9</v>
      </c>
      <c r="F127" s="17">
        <f t="shared" si="19"/>
        <v>2.4</v>
      </c>
      <c r="G127" s="17">
        <v>0.2</v>
      </c>
      <c r="H127" s="17">
        <v>0.2</v>
      </c>
      <c r="I127" s="17">
        <v>0.2</v>
      </c>
      <c r="J127" s="17">
        <v>0.2</v>
      </c>
      <c r="K127" s="17">
        <v>0.2</v>
      </c>
      <c r="L127" s="17">
        <v>0.2</v>
      </c>
      <c r="M127" s="17">
        <v>0.2</v>
      </c>
      <c r="N127" s="17">
        <v>0.2</v>
      </c>
      <c r="O127" s="17">
        <v>0.2</v>
      </c>
      <c r="P127" s="17">
        <v>0.2</v>
      </c>
      <c r="Q127" s="17">
        <v>0.2</v>
      </c>
      <c r="R127" s="17">
        <v>0.2</v>
      </c>
      <c r="S127" s="28">
        <f t="shared" si="21"/>
        <v>2.4</v>
      </c>
    </row>
    <row r="128" spans="1:19" ht="15">
      <c r="A128"/>
      <c r="B128" s="5" t="s">
        <v>109</v>
      </c>
      <c r="C128" s="4" t="s">
        <v>107</v>
      </c>
      <c r="D128" s="31"/>
      <c r="E128" s="31"/>
      <c r="F128" s="17">
        <v>20.2</v>
      </c>
      <c r="G128" s="17">
        <v>20.2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28">
        <f t="shared" si="21"/>
        <v>20.2</v>
      </c>
    </row>
    <row r="129" spans="1:19" ht="15">
      <c r="A129"/>
      <c r="B129" s="3" t="s">
        <v>38</v>
      </c>
      <c r="C129" s="4" t="s">
        <v>39</v>
      </c>
      <c r="D129" s="56">
        <v>137.7</v>
      </c>
      <c r="E129" s="31">
        <v>112.3</v>
      </c>
      <c r="F129" s="17">
        <f aca="true" t="shared" si="23" ref="F129:F134">SUM(G129:R129)</f>
        <v>54.8</v>
      </c>
      <c r="G129" s="17"/>
      <c r="H129" s="17">
        <v>16</v>
      </c>
      <c r="I129" s="17">
        <v>16</v>
      </c>
      <c r="J129" s="17">
        <v>16</v>
      </c>
      <c r="K129" s="17">
        <v>6.8</v>
      </c>
      <c r="L129" s="17"/>
      <c r="M129" s="17"/>
      <c r="N129" s="17"/>
      <c r="O129" s="17"/>
      <c r="P129" s="17"/>
      <c r="Q129" s="17"/>
      <c r="R129" s="17"/>
      <c r="S129" s="28">
        <f t="shared" si="21"/>
        <v>54.8</v>
      </c>
    </row>
    <row r="130" spans="1:20" ht="15">
      <c r="A130"/>
      <c r="B130" s="10">
        <v>2</v>
      </c>
      <c r="C130" s="23" t="s">
        <v>41</v>
      </c>
      <c r="D130" s="57">
        <f>D131+D132+D133+D137+D141+D151</f>
        <v>518.8</v>
      </c>
      <c r="E130" s="33">
        <f>E131+E132+E133+E134+E135+E136+E137+E141+E151</f>
        <v>463</v>
      </c>
      <c r="F130" s="24">
        <f t="shared" si="23"/>
        <v>393.5</v>
      </c>
      <c r="G130" s="24">
        <f aca="true" t="shared" si="24" ref="G130:R130">G131+G132+G133+G137+G141+G151</f>
        <v>35.7</v>
      </c>
      <c r="H130" s="24">
        <f t="shared" si="24"/>
        <v>36</v>
      </c>
      <c r="I130" s="24">
        <f t="shared" si="24"/>
        <v>24.799999999999997</v>
      </c>
      <c r="J130" s="24">
        <f t="shared" si="24"/>
        <v>27.399999999999995</v>
      </c>
      <c r="K130" s="24">
        <f t="shared" si="24"/>
        <v>26.799999999999997</v>
      </c>
      <c r="L130" s="24">
        <f t="shared" si="24"/>
        <v>26.599999999999998</v>
      </c>
      <c r="M130" s="24">
        <f t="shared" si="24"/>
        <v>26.8</v>
      </c>
      <c r="N130" s="24">
        <f t="shared" si="24"/>
        <v>27.000000000000004</v>
      </c>
      <c r="O130" s="24">
        <f t="shared" si="24"/>
        <v>26.9</v>
      </c>
      <c r="P130" s="24">
        <f t="shared" si="24"/>
        <v>27.499999999999996</v>
      </c>
      <c r="Q130" s="24">
        <f t="shared" si="24"/>
        <v>54.2</v>
      </c>
      <c r="R130" s="24">
        <f t="shared" si="24"/>
        <v>53.800000000000004</v>
      </c>
      <c r="S130" s="36">
        <f t="shared" si="21"/>
        <v>393.5</v>
      </c>
      <c r="T130" s="28">
        <f>S131+S132+S133+S137+S141+S151</f>
        <v>393.5</v>
      </c>
    </row>
    <row r="131" spans="1:19" ht="15">
      <c r="A131"/>
      <c r="B131" s="5" t="s">
        <v>5</v>
      </c>
      <c r="C131" s="4" t="s">
        <v>42</v>
      </c>
      <c r="D131" s="57">
        <v>204.6</v>
      </c>
      <c r="E131" s="33">
        <v>160.8</v>
      </c>
      <c r="F131" s="24">
        <f t="shared" si="23"/>
        <v>166.4</v>
      </c>
      <c r="G131" s="32">
        <v>12.1</v>
      </c>
      <c r="H131" s="32">
        <v>14.2</v>
      </c>
      <c r="I131" s="32">
        <v>11.7</v>
      </c>
      <c r="J131" s="32">
        <v>14.1</v>
      </c>
      <c r="K131" s="32">
        <v>14.1</v>
      </c>
      <c r="L131" s="32">
        <v>14.1</v>
      </c>
      <c r="M131" s="32">
        <v>14.2</v>
      </c>
      <c r="N131" s="32">
        <v>14.2</v>
      </c>
      <c r="O131" s="32">
        <v>14.2</v>
      </c>
      <c r="P131" s="32">
        <v>14.5</v>
      </c>
      <c r="Q131" s="32">
        <v>14.5</v>
      </c>
      <c r="R131" s="32">
        <v>14.5</v>
      </c>
      <c r="S131" s="36">
        <f t="shared" si="21"/>
        <v>166.4</v>
      </c>
    </row>
    <row r="132" spans="1:19" ht="15">
      <c r="A132"/>
      <c r="B132" s="5" t="s">
        <v>6</v>
      </c>
      <c r="C132" s="4" t="s">
        <v>43</v>
      </c>
      <c r="D132" s="57">
        <v>75.1</v>
      </c>
      <c r="E132" s="33">
        <v>59.2</v>
      </c>
      <c r="F132" s="24">
        <f t="shared" si="23"/>
        <v>62.59999999999999</v>
      </c>
      <c r="G132" s="32">
        <v>4.4</v>
      </c>
      <c r="H132" s="32">
        <f>H22-H79</f>
        <v>5.6</v>
      </c>
      <c r="I132" s="32">
        <f>I22-I79</f>
        <v>4.8999999999999995</v>
      </c>
      <c r="J132" s="32">
        <f>J22-J79</f>
        <v>5.199999999999999</v>
      </c>
      <c r="K132" s="32">
        <f>K22-K79</f>
        <v>5.199999999999999</v>
      </c>
      <c r="L132" s="32">
        <f>L22-L79</f>
        <v>5.199999999999999</v>
      </c>
      <c r="M132" s="32">
        <v>5.3</v>
      </c>
      <c r="N132" s="32">
        <v>5.3</v>
      </c>
      <c r="O132" s="32">
        <v>5.3</v>
      </c>
      <c r="P132" s="32">
        <v>5.4</v>
      </c>
      <c r="Q132" s="32">
        <v>5.4</v>
      </c>
      <c r="R132" s="32">
        <v>5.4</v>
      </c>
      <c r="S132" s="36">
        <f t="shared" si="21"/>
        <v>62.59999999999999</v>
      </c>
    </row>
    <row r="133" spans="1:19" ht="15">
      <c r="A133"/>
      <c r="B133" s="5" t="s">
        <v>7</v>
      </c>
      <c r="C133" s="4" t="s">
        <v>44</v>
      </c>
      <c r="D133" s="57">
        <v>8.7</v>
      </c>
      <c r="E133" s="33">
        <v>9.5</v>
      </c>
      <c r="F133" s="24">
        <f t="shared" si="23"/>
        <v>3.9999999999999996</v>
      </c>
      <c r="G133" s="32">
        <f aca="true" t="shared" si="25" ref="G133:I134">G23-G80</f>
        <v>0.6000000000000001</v>
      </c>
      <c r="H133" s="32">
        <f t="shared" si="25"/>
        <v>0.49999999999999994</v>
      </c>
      <c r="I133" s="32">
        <f t="shared" si="25"/>
        <v>0.3</v>
      </c>
      <c r="J133" s="32">
        <v>0.3</v>
      </c>
      <c r="K133" s="32">
        <v>0.3</v>
      </c>
      <c r="L133" s="32">
        <v>0.3</v>
      </c>
      <c r="M133" s="32">
        <v>0.3</v>
      </c>
      <c r="N133" s="32">
        <v>0.3</v>
      </c>
      <c r="O133" s="32">
        <f aca="true" t="shared" si="26" ref="O133:Q134">O23-O80</f>
        <v>0.19999999999999996</v>
      </c>
      <c r="P133" s="32">
        <f t="shared" si="26"/>
        <v>0.19999999999999996</v>
      </c>
      <c r="Q133" s="32">
        <f t="shared" si="26"/>
        <v>0.3</v>
      </c>
      <c r="R133" s="32">
        <v>0.4</v>
      </c>
      <c r="S133" s="36">
        <f t="shared" si="21"/>
        <v>3.9999999999999996</v>
      </c>
    </row>
    <row r="134" spans="1:19" ht="15">
      <c r="A134"/>
      <c r="B134" s="5" t="s">
        <v>45</v>
      </c>
      <c r="C134" s="4" t="s">
        <v>46</v>
      </c>
      <c r="D134" s="56">
        <v>1</v>
      </c>
      <c r="E134" s="31"/>
      <c r="F134" s="17">
        <f t="shared" si="23"/>
        <v>1.9000000000000001</v>
      </c>
      <c r="G134" s="26">
        <f t="shared" si="25"/>
        <v>0.3</v>
      </c>
      <c r="H134" s="26">
        <f t="shared" si="25"/>
        <v>0.19999999999999998</v>
      </c>
      <c r="I134" s="26">
        <f t="shared" si="25"/>
        <v>0.1</v>
      </c>
      <c r="J134" s="26">
        <f>J24-J81</f>
        <v>0.19999999999999998</v>
      </c>
      <c r="K134" s="26">
        <f>K24-K81</f>
        <v>0.1</v>
      </c>
      <c r="L134" s="26">
        <f>L24-L81</f>
        <v>0.19999999999999998</v>
      </c>
      <c r="M134" s="26">
        <f>M24-M81</f>
        <v>0.19999999999999998</v>
      </c>
      <c r="N134" s="26">
        <f>N24-N81</f>
        <v>0.19999999999999998</v>
      </c>
      <c r="O134" s="26">
        <f t="shared" si="26"/>
        <v>0.1</v>
      </c>
      <c r="P134" s="26">
        <f t="shared" si="26"/>
        <v>0.1</v>
      </c>
      <c r="Q134" s="26">
        <f t="shared" si="26"/>
        <v>0.1</v>
      </c>
      <c r="R134" s="26">
        <f>R24-R81</f>
        <v>0.1</v>
      </c>
      <c r="S134" s="28">
        <f t="shared" si="21"/>
        <v>1.9000000000000001</v>
      </c>
    </row>
    <row r="135" spans="1:19" ht="15">
      <c r="A135"/>
      <c r="B135" s="5" t="s">
        <v>47</v>
      </c>
      <c r="C135" s="4" t="s">
        <v>84</v>
      </c>
      <c r="D135" s="56"/>
      <c r="E135" s="31"/>
      <c r="F135" s="17">
        <f>G135+H135+I135+J135+K135+L135+M135+N135+O135+P135+Q135+R135</f>
        <v>1.5</v>
      </c>
      <c r="G135" s="26">
        <v>0.1</v>
      </c>
      <c r="H135" s="26">
        <v>0.2</v>
      </c>
      <c r="I135" s="26">
        <v>0.1</v>
      </c>
      <c r="J135" s="26">
        <v>0.1</v>
      </c>
      <c r="K135" s="26">
        <v>0.2</v>
      </c>
      <c r="L135" s="26">
        <v>0.1</v>
      </c>
      <c r="M135" s="26">
        <v>0.1</v>
      </c>
      <c r="N135" s="26">
        <v>0.1</v>
      </c>
      <c r="O135" s="26">
        <v>0.1</v>
      </c>
      <c r="P135" s="26">
        <v>0.1</v>
      </c>
      <c r="Q135" s="26">
        <v>0.1</v>
      </c>
      <c r="R135" s="26">
        <v>0.2</v>
      </c>
      <c r="S135" s="28">
        <f t="shared" si="21"/>
        <v>1.5</v>
      </c>
    </row>
    <row r="136" spans="1:19" ht="15">
      <c r="A136"/>
      <c r="B136" s="5" t="s">
        <v>85</v>
      </c>
      <c r="C136" s="4" t="s">
        <v>48</v>
      </c>
      <c r="D136" s="56">
        <v>7.8</v>
      </c>
      <c r="E136" s="31"/>
      <c r="F136" s="17">
        <v>0.6</v>
      </c>
      <c r="G136" s="26">
        <f aca="true" t="shared" si="27" ref="G136:R136">G26-G83</f>
        <v>0.2</v>
      </c>
      <c r="H136" s="26">
        <f t="shared" si="27"/>
        <v>0.1</v>
      </c>
      <c r="I136" s="26">
        <f t="shared" si="27"/>
        <v>0.1</v>
      </c>
      <c r="J136" s="26">
        <f t="shared" si="27"/>
        <v>0</v>
      </c>
      <c r="K136" s="26">
        <f t="shared" si="27"/>
        <v>0</v>
      </c>
      <c r="L136" s="26">
        <f t="shared" si="27"/>
        <v>0</v>
      </c>
      <c r="M136" s="26">
        <f t="shared" si="27"/>
        <v>0</v>
      </c>
      <c r="N136" s="26">
        <f t="shared" si="27"/>
        <v>0</v>
      </c>
      <c r="O136" s="26">
        <f t="shared" si="27"/>
        <v>0</v>
      </c>
      <c r="P136" s="26">
        <f t="shared" si="27"/>
        <v>0</v>
      </c>
      <c r="Q136" s="26">
        <f t="shared" si="27"/>
        <v>0.1</v>
      </c>
      <c r="R136" s="26">
        <f t="shared" si="27"/>
        <v>0.1</v>
      </c>
      <c r="S136" s="28">
        <f t="shared" si="21"/>
        <v>0.6</v>
      </c>
    </row>
    <row r="137" spans="1:19" ht="15">
      <c r="A137"/>
      <c r="B137" s="5" t="s">
        <v>49</v>
      </c>
      <c r="C137" s="23" t="s">
        <v>50</v>
      </c>
      <c r="D137" s="57">
        <f>D138+D139+D140</f>
        <v>11.4</v>
      </c>
      <c r="E137" s="33">
        <v>13</v>
      </c>
      <c r="F137" s="24">
        <f>SUM(G137:R137)</f>
        <v>13.700000000000001</v>
      </c>
      <c r="G137" s="32">
        <f aca="true" t="shared" si="28" ref="G137:R137">G138+G139+G140</f>
        <v>0.9</v>
      </c>
      <c r="H137" s="32">
        <f t="shared" si="28"/>
        <v>1.3</v>
      </c>
      <c r="I137" s="32">
        <f t="shared" si="28"/>
        <v>1.6999999999999997</v>
      </c>
      <c r="J137" s="32">
        <f t="shared" si="28"/>
        <v>1</v>
      </c>
      <c r="K137" s="32">
        <f t="shared" si="28"/>
        <v>0.9</v>
      </c>
      <c r="L137" s="32">
        <f t="shared" si="28"/>
        <v>1</v>
      </c>
      <c r="M137" s="32">
        <f t="shared" si="28"/>
        <v>1.1</v>
      </c>
      <c r="N137" s="32">
        <f t="shared" si="28"/>
        <v>1.1</v>
      </c>
      <c r="O137" s="32">
        <f t="shared" si="28"/>
        <v>1</v>
      </c>
      <c r="P137" s="32">
        <f t="shared" si="28"/>
        <v>1.1</v>
      </c>
      <c r="Q137" s="32">
        <f t="shared" si="28"/>
        <v>1.3</v>
      </c>
      <c r="R137" s="32">
        <f t="shared" si="28"/>
        <v>1.3</v>
      </c>
      <c r="S137" s="36">
        <f t="shared" si="21"/>
        <v>13.700000000000001</v>
      </c>
    </row>
    <row r="138" spans="1:19" ht="15">
      <c r="A138"/>
      <c r="B138" s="5" t="s">
        <v>51</v>
      </c>
      <c r="C138" s="4" t="s">
        <v>52</v>
      </c>
      <c r="D138" s="56">
        <v>6</v>
      </c>
      <c r="E138" s="31">
        <v>5.5</v>
      </c>
      <c r="F138" s="17">
        <f>SUM(G138:R138)</f>
        <v>5.7</v>
      </c>
      <c r="G138" s="26">
        <f>G28-G85</f>
        <v>0.30000000000000004</v>
      </c>
      <c r="H138" s="26">
        <v>0.5</v>
      </c>
      <c r="I138" s="26">
        <f>I28-I85</f>
        <v>0.7</v>
      </c>
      <c r="J138" s="26">
        <f>J28-J85</f>
        <v>0.4</v>
      </c>
      <c r="K138" s="26">
        <f>K28-K85</f>
        <v>0.4</v>
      </c>
      <c r="L138" s="26">
        <v>0.5</v>
      </c>
      <c r="M138" s="26">
        <v>0.5</v>
      </c>
      <c r="N138" s="26">
        <v>0.5</v>
      </c>
      <c r="O138" s="26">
        <v>0.4</v>
      </c>
      <c r="P138" s="26">
        <v>0.5</v>
      </c>
      <c r="Q138" s="26">
        <v>0.5</v>
      </c>
      <c r="R138" s="26">
        <v>0.5</v>
      </c>
      <c r="S138" s="28">
        <f t="shared" si="21"/>
        <v>5.7</v>
      </c>
    </row>
    <row r="139" spans="1:19" ht="22.5">
      <c r="A139"/>
      <c r="B139" s="5" t="s">
        <v>53</v>
      </c>
      <c r="C139" s="21" t="s">
        <v>54</v>
      </c>
      <c r="D139" s="58">
        <v>3</v>
      </c>
      <c r="E139" s="29">
        <v>2.5</v>
      </c>
      <c r="F139" s="17">
        <f>SUM(G139:R139)</f>
        <v>2.9000000000000004</v>
      </c>
      <c r="G139" s="26">
        <f>G29-G86</f>
        <v>0.2</v>
      </c>
      <c r="H139" s="26">
        <f>H29-H86</f>
        <v>0.4</v>
      </c>
      <c r="I139" s="26">
        <f>I29-I86</f>
        <v>0.6</v>
      </c>
      <c r="J139" s="26">
        <v>0.2</v>
      </c>
      <c r="K139" s="26">
        <v>0.1</v>
      </c>
      <c r="L139" s="26">
        <v>0.1</v>
      </c>
      <c r="M139" s="26">
        <v>0.1</v>
      </c>
      <c r="N139" s="26">
        <v>0.1</v>
      </c>
      <c r="O139" s="26">
        <v>0.1</v>
      </c>
      <c r="P139" s="26">
        <v>0.2</v>
      </c>
      <c r="Q139" s="26">
        <v>0.4</v>
      </c>
      <c r="R139" s="26">
        <v>0.4</v>
      </c>
      <c r="S139" s="28">
        <f t="shared" si="21"/>
        <v>2.9000000000000004</v>
      </c>
    </row>
    <row r="140" spans="1:19" ht="22.5">
      <c r="A140"/>
      <c r="B140" s="5" t="s">
        <v>55</v>
      </c>
      <c r="C140" s="21" t="s">
        <v>56</v>
      </c>
      <c r="D140" s="58">
        <v>2.4</v>
      </c>
      <c r="E140" s="34">
        <v>5</v>
      </c>
      <c r="F140" s="17">
        <f>SUM(G140:R140)</f>
        <v>5.1000000000000005</v>
      </c>
      <c r="G140" s="26">
        <v>0.4</v>
      </c>
      <c r="H140" s="26">
        <v>0.4</v>
      </c>
      <c r="I140" s="26">
        <v>0.4</v>
      </c>
      <c r="J140" s="26">
        <v>0.4</v>
      </c>
      <c r="K140" s="26">
        <v>0.4</v>
      </c>
      <c r="L140" s="26">
        <v>0.4</v>
      </c>
      <c r="M140" s="26">
        <v>0.5</v>
      </c>
      <c r="N140" s="26">
        <v>0.5</v>
      </c>
      <c r="O140" s="26">
        <v>0.5</v>
      </c>
      <c r="P140" s="26">
        <v>0.4</v>
      </c>
      <c r="Q140" s="26">
        <v>0.4</v>
      </c>
      <c r="R140" s="26">
        <v>0.4</v>
      </c>
      <c r="S140" s="28">
        <f t="shared" si="21"/>
        <v>5.1000000000000005</v>
      </c>
    </row>
    <row r="141" spans="1:20" ht="15">
      <c r="A141"/>
      <c r="B141" s="5" t="s">
        <v>57</v>
      </c>
      <c r="C141" s="54" t="s">
        <v>58</v>
      </c>
      <c r="D141" s="59">
        <v>218.9</v>
      </c>
      <c r="E141" s="35">
        <f>E142+E143+E144+E145+E146+E147+E148+E149+E150</f>
        <v>219.10000000000002</v>
      </c>
      <c r="F141" s="24">
        <f>F142+F143+F144+F145+F146+F147+F148+F149+F150</f>
        <v>143.79999999999998</v>
      </c>
      <c r="G141" s="32">
        <f>G142+G143+G144+G145+G146+G147+G148+G149+G150</f>
        <v>17.700000000000003</v>
      </c>
      <c r="H141" s="32">
        <f>H142+H143+H144+H145+H146+H147+H148+H149</f>
        <v>14.200000000000001</v>
      </c>
      <c r="I141" s="32">
        <f aca="true" t="shared" si="29" ref="I141:O141">I142+I143+I144+I145+I146+I147+I148+I149+I150</f>
        <v>5.699999999999999</v>
      </c>
      <c r="J141" s="32">
        <f t="shared" si="29"/>
        <v>6.099999999999999</v>
      </c>
      <c r="K141" s="32">
        <f t="shared" si="29"/>
        <v>5.8</v>
      </c>
      <c r="L141" s="32">
        <f t="shared" si="29"/>
        <v>5.799999999999999</v>
      </c>
      <c r="M141" s="32">
        <f t="shared" si="29"/>
        <v>5.8999999999999995</v>
      </c>
      <c r="N141" s="32">
        <f t="shared" si="29"/>
        <v>5.999999999999999</v>
      </c>
      <c r="O141" s="32">
        <f t="shared" si="29"/>
        <v>5.799999999999999</v>
      </c>
      <c r="P141" s="32">
        <f>P142+P143+P144+P145+P146+P147+P148++P149+P150</f>
        <v>6.1</v>
      </c>
      <c r="Q141" s="32">
        <f>Q142+Q143+Q144+Q145+Q146+Q147+Q148+Q149+Q150</f>
        <v>32.6</v>
      </c>
      <c r="R141" s="32">
        <f>R142+R143+R144+R145+R146+R147+R148+R149</f>
        <v>32.1</v>
      </c>
      <c r="S141" s="36">
        <f t="shared" si="21"/>
        <v>143.79999999999998</v>
      </c>
      <c r="T141" s="28"/>
    </row>
    <row r="142" spans="1:19" ht="15">
      <c r="A142"/>
      <c r="B142" s="5" t="s">
        <v>59</v>
      </c>
      <c r="C142" s="21" t="s">
        <v>60</v>
      </c>
      <c r="D142" s="58">
        <v>1.2</v>
      </c>
      <c r="E142" s="34">
        <v>2.3</v>
      </c>
      <c r="F142" s="17">
        <v>2.4</v>
      </c>
      <c r="G142" s="26">
        <v>0.2</v>
      </c>
      <c r="H142" s="26">
        <v>0.2</v>
      </c>
      <c r="I142" s="26">
        <v>0.2</v>
      </c>
      <c r="J142" s="26">
        <v>0.2</v>
      </c>
      <c r="K142" s="26">
        <v>0.2</v>
      </c>
      <c r="L142" s="26">
        <v>0.2</v>
      </c>
      <c r="M142" s="26">
        <v>0.2</v>
      </c>
      <c r="N142" s="26">
        <v>0.2</v>
      </c>
      <c r="O142" s="26">
        <v>0.2</v>
      </c>
      <c r="P142" s="26">
        <v>0.2</v>
      </c>
      <c r="Q142" s="26">
        <v>0.2</v>
      </c>
      <c r="R142" s="26">
        <v>0.2</v>
      </c>
      <c r="S142" s="28">
        <f t="shared" si="21"/>
        <v>2.4</v>
      </c>
    </row>
    <row r="143" spans="1:19" ht="15">
      <c r="A143"/>
      <c r="B143" s="6" t="s">
        <v>61</v>
      </c>
      <c r="C143" s="21" t="s">
        <v>62</v>
      </c>
      <c r="D143" s="58">
        <v>0.6</v>
      </c>
      <c r="E143" s="34">
        <v>0.6</v>
      </c>
      <c r="F143" s="17">
        <f>SUM(G143:R143)</f>
        <v>0.6</v>
      </c>
      <c r="G143" s="26">
        <v>0</v>
      </c>
      <c r="H143" s="26">
        <v>0.1</v>
      </c>
      <c r="I143" s="26">
        <f aca="true" t="shared" si="30" ref="I143:R143">I33-I90</f>
        <v>0</v>
      </c>
      <c r="J143" s="26">
        <f t="shared" si="30"/>
        <v>0.1</v>
      </c>
      <c r="K143" s="26">
        <f t="shared" si="30"/>
        <v>0</v>
      </c>
      <c r="L143" s="26">
        <f t="shared" si="30"/>
        <v>0.1</v>
      </c>
      <c r="M143" s="26">
        <f t="shared" si="30"/>
        <v>0.1</v>
      </c>
      <c r="N143" s="26">
        <f t="shared" si="30"/>
        <v>0</v>
      </c>
      <c r="O143" s="26">
        <f t="shared" si="30"/>
        <v>0.1</v>
      </c>
      <c r="P143" s="26">
        <f t="shared" si="30"/>
        <v>0</v>
      </c>
      <c r="Q143" s="26">
        <f t="shared" si="30"/>
        <v>0.1</v>
      </c>
      <c r="R143" s="26">
        <f t="shared" si="30"/>
        <v>0</v>
      </c>
      <c r="S143" s="28">
        <f t="shared" si="21"/>
        <v>0.6</v>
      </c>
    </row>
    <row r="144" spans="1:19" ht="15">
      <c r="A144"/>
      <c r="B144" s="6" t="s">
        <v>63</v>
      </c>
      <c r="C144" s="21" t="s">
        <v>64</v>
      </c>
      <c r="D144" s="58">
        <v>0</v>
      </c>
      <c r="E144" s="34">
        <v>0</v>
      </c>
      <c r="F144" s="17">
        <f>SUM(G144:R144)</f>
        <v>0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8"/>
    </row>
    <row r="145" spans="1:19" ht="15">
      <c r="A145"/>
      <c r="B145" s="6" t="s">
        <v>65</v>
      </c>
      <c r="C145" s="22" t="s">
        <v>66</v>
      </c>
      <c r="D145" s="58">
        <v>25.5</v>
      </c>
      <c r="E145" s="34">
        <v>26</v>
      </c>
      <c r="F145" s="17">
        <f>SUM(G145:R145)</f>
        <v>7.599999999999998</v>
      </c>
      <c r="G145" s="26">
        <v>2.1</v>
      </c>
      <c r="H145" s="26">
        <v>2</v>
      </c>
      <c r="I145" s="26">
        <v>0.3</v>
      </c>
      <c r="J145" s="26">
        <v>0.3</v>
      </c>
      <c r="K145" s="26">
        <v>0.3</v>
      </c>
      <c r="L145" s="26">
        <v>0.3</v>
      </c>
      <c r="M145" s="26">
        <v>0.3</v>
      </c>
      <c r="N145" s="26">
        <v>0.3</v>
      </c>
      <c r="O145" s="26">
        <v>0.3</v>
      </c>
      <c r="P145" s="26">
        <v>0.3</v>
      </c>
      <c r="Q145" s="26">
        <v>0.6</v>
      </c>
      <c r="R145" s="26">
        <v>0.5</v>
      </c>
      <c r="S145" s="28">
        <f>SUM(G145:R145)</f>
        <v>7.599999999999998</v>
      </c>
    </row>
    <row r="146" spans="1:19" ht="15">
      <c r="A146"/>
      <c r="B146" s="6" t="s">
        <v>67</v>
      </c>
      <c r="C146" s="21" t="s">
        <v>68</v>
      </c>
      <c r="D146" s="58">
        <v>188.7</v>
      </c>
      <c r="E146" s="34">
        <v>184.5</v>
      </c>
      <c r="F146" s="17">
        <f>SUM(G146:R146)</f>
        <v>128.5</v>
      </c>
      <c r="G146" s="26">
        <v>15.2</v>
      </c>
      <c r="H146" s="26">
        <v>11.5</v>
      </c>
      <c r="I146" s="26">
        <v>5</v>
      </c>
      <c r="J146" s="26">
        <v>5</v>
      </c>
      <c r="K146" s="26">
        <v>5</v>
      </c>
      <c r="L146" s="26">
        <v>5</v>
      </c>
      <c r="M146" s="26">
        <v>5</v>
      </c>
      <c r="N146" s="26">
        <v>5</v>
      </c>
      <c r="O146" s="26">
        <v>5</v>
      </c>
      <c r="P146" s="26">
        <v>5</v>
      </c>
      <c r="Q146" s="26">
        <v>31</v>
      </c>
      <c r="R146" s="26">
        <v>30.8</v>
      </c>
      <c r="S146" s="30">
        <f>SUM(G146:R146)</f>
        <v>128.5</v>
      </c>
    </row>
    <row r="147" spans="1:19" ht="15">
      <c r="A147"/>
      <c r="B147" s="6" t="s">
        <v>69</v>
      </c>
      <c r="C147" s="4" t="s">
        <v>70</v>
      </c>
      <c r="D147" s="56">
        <v>0.6</v>
      </c>
      <c r="E147" s="31">
        <v>0.3</v>
      </c>
      <c r="F147" s="17">
        <f>SUM(G147:R147)</f>
        <v>0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8"/>
    </row>
    <row r="148" spans="1:19" ht="15">
      <c r="A148"/>
      <c r="B148" s="6" t="s">
        <v>71</v>
      </c>
      <c r="C148" s="4" t="s">
        <v>114</v>
      </c>
      <c r="D148" s="56">
        <v>1.1</v>
      </c>
      <c r="E148" s="31">
        <v>1.4</v>
      </c>
      <c r="F148" s="17">
        <v>2.6</v>
      </c>
      <c r="G148" s="26">
        <v>0.1</v>
      </c>
      <c r="H148" s="26">
        <v>0.3</v>
      </c>
      <c r="I148" s="26">
        <v>0.1</v>
      </c>
      <c r="J148" s="26">
        <v>0.1</v>
      </c>
      <c r="K148" s="26">
        <v>0.2</v>
      </c>
      <c r="L148" s="26">
        <v>0.1</v>
      </c>
      <c r="M148" s="26">
        <v>0.2</v>
      </c>
      <c r="N148" s="26">
        <v>0.1</v>
      </c>
      <c r="O148" s="26">
        <v>0.1</v>
      </c>
      <c r="P148" s="26">
        <v>0.2</v>
      </c>
      <c r="Q148" s="26">
        <v>0.6</v>
      </c>
      <c r="R148" s="26">
        <v>0.5</v>
      </c>
      <c r="S148" s="28">
        <f>SUM(G148:R148)</f>
        <v>2.6</v>
      </c>
    </row>
    <row r="149" spans="1:19" ht="15">
      <c r="A149"/>
      <c r="B149" s="6" t="s">
        <v>90</v>
      </c>
      <c r="C149" s="4" t="s">
        <v>72</v>
      </c>
      <c r="D149" s="56">
        <v>1.2</v>
      </c>
      <c r="E149" s="31">
        <v>2</v>
      </c>
      <c r="F149" s="17">
        <f>SUM(G149:R149)</f>
        <v>1.2</v>
      </c>
      <c r="G149" s="26">
        <v>0.1</v>
      </c>
      <c r="H149" s="26">
        <v>0.1</v>
      </c>
      <c r="I149" s="26">
        <v>0.1</v>
      </c>
      <c r="J149" s="26">
        <v>0.1</v>
      </c>
      <c r="K149" s="26">
        <v>0.1</v>
      </c>
      <c r="L149" s="26">
        <v>0.1</v>
      </c>
      <c r="M149" s="26">
        <v>0.1</v>
      </c>
      <c r="N149" s="26">
        <v>0.1</v>
      </c>
      <c r="O149" s="26">
        <v>0.1</v>
      </c>
      <c r="P149" s="26">
        <v>0.1</v>
      </c>
      <c r="Q149" s="26">
        <v>0.1</v>
      </c>
      <c r="R149" s="26">
        <v>0.1</v>
      </c>
      <c r="S149" s="28">
        <f>SUM(G149:R149)</f>
        <v>1.2</v>
      </c>
    </row>
    <row r="150" spans="1:19" ht="15">
      <c r="A150"/>
      <c r="B150" s="6" t="s">
        <v>91</v>
      </c>
      <c r="C150" s="4" t="s">
        <v>89</v>
      </c>
      <c r="D150" s="56"/>
      <c r="E150" s="31">
        <v>2</v>
      </c>
      <c r="F150" s="17">
        <v>0.9</v>
      </c>
      <c r="G150" s="26">
        <v>0</v>
      </c>
      <c r="H150" s="26"/>
      <c r="I150" s="26"/>
      <c r="J150" s="26">
        <v>0.3</v>
      </c>
      <c r="K150" s="26"/>
      <c r="L150" s="26"/>
      <c r="M150" s="26"/>
      <c r="N150" s="26">
        <v>0.3</v>
      </c>
      <c r="O150" s="26"/>
      <c r="P150" s="26">
        <v>0.3</v>
      </c>
      <c r="Q150" s="26"/>
      <c r="R150" s="26"/>
      <c r="S150" s="28">
        <f>SUM(G150:R150)</f>
        <v>0.8999999999999999</v>
      </c>
    </row>
    <row r="151" spans="1:20" ht="15">
      <c r="A151"/>
      <c r="B151" s="5" t="s">
        <v>73</v>
      </c>
      <c r="C151" s="23" t="s">
        <v>74</v>
      </c>
      <c r="D151" s="57">
        <v>0.1</v>
      </c>
      <c r="E151" s="33">
        <f>E152+E153+E154+E155+E156+E158</f>
        <v>1.4</v>
      </c>
      <c r="F151" s="57">
        <f>F152+F153+F154+F155+F156+F157+F158</f>
        <v>3</v>
      </c>
      <c r="G151" s="32">
        <f>G152+G153+G154+G155+G156+G158</f>
        <v>0</v>
      </c>
      <c r="H151" s="32">
        <f>H152+H153+H154+H155+H156+H158</f>
        <v>0.2</v>
      </c>
      <c r="I151" s="32">
        <f>I152+I153+I154+I155+I156+I158</f>
        <v>0.5</v>
      </c>
      <c r="J151" s="32">
        <f>J152+J153+J154+J156+J157+J158</f>
        <v>0.7</v>
      </c>
      <c r="K151" s="32">
        <f>K152+K153+K154+K155+K158</f>
        <v>0.5</v>
      </c>
      <c r="L151" s="32">
        <f aca="true" t="shared" si="31" ref="L151:R151">L152+L153+L154+L155+L156+L158</f>
        <v>0.2</v>
      </c>
      <c r="M151" s="32">
        <f t="shared" si="31"/>
        <v>0</v>
      </c>
      <c r="N151" s="32">
        <f t="shared" si="31"/>
        <v>0.1</v>
      </c>
      <c r="O151" s="32">
        <f t="shared" si="31"/>
        <v>0.4</v>
      </c>
      <c r="P151" s="32">
        <f t="shared" si="31"/>
        <v>0.2</v>
      </c>
      <c r="Q151" s="32">
        <f t="shared" si="31"/>
        <v>0.1</v>
      </c>
      <c r="R151" s="32">
        <f t="shared" si="31"/>
        <v>0.1</v>
      </c>
      <c r="S151" s="36">
        <f>SUM(G151:R151)</f>
        <v>3.0000000000000004</v>
      </c>
      <c r="T151" s="28"/>
    </row>
    <row r="152" spans="1:19" ht="15">
      <c r="A152"/>
      <c r="B152" s="5" t="s">
        <v>75</v>
      </c>
      <c r="C152" s="4" t="s">
        <v>86</v>
      </c>
      <c r="D152" s="56">
        <v>0.1</v>
      </c>
      <c r="E152" s="31">
        <v>0.1</v>
      </c>
      <c r="F152" s="17">
        <f>SUM(G152:R152)</f>
        <v>0.2</v>
      </c>
      <c r="G152" s="17">
        <v>0</v>
      </c>
      <c r="H152" s="17">
        <v>0.1</v>
      </c>
      <c r="I152" s="17"/>
      <c r="J152" s="17"/>
      <c r="K152" s="17"/>
      <c r="L152" s="17"/>
      <c r="M152" s="17"/>
      <c r="N152" s="17"/>
      <c r="O152" s="17"/>
      <c r="P152" s="17">
        <v>0.1</v>
      </c>
      <c r="Q152" s="17"/>
      <c r="R152" s="17"/>
      <c r="S152" s="28"/>
    </row>
    <row r="153" spans="1:19" ht="15">
      <c r="A153"/>
      <c r="B153" s="5" t="s">
        <v>79</v>
      </c>
      <c r="C153" s="4" t="s">
        <v>87</v>
      </c>
      <c r="D153" s="56"/>
      <c r="E153" s="31">
        <v>0</v>
      </c>
      <c r="F153" s="17">
        <v>1.1</v>
      </c>
      <c r="G153" s="17">
        <f aca="true" t="shared" si="32" ref="G153:P153">G43-G97</f>
        <v>0</v>
      </c>
      <c r="H153" s="17">
        <f t="shared" si="32"/>
        <v>0.1</v>
      </c>
      <c r="I153" s="17">
        <f t="shared" si="32"/>
        <v>0.2</v>
      </c>
      <c r="J153" s="17">
        <f t="shared" si="32"/>
        <v>0.1</v>
      </c>
      <c r="K153" s="17">
        <f t="shared" si="32"/>
        <v>0.1</v>
      </c>
      <c r="L153" s="17">
        <f t="shared" si="32"/>
        <v>0.1</v>
      </c>
      <c r="M153" s="17">
        <f t="shared" si="32"/>
        <v>0</v>
      </c>
      <c r="N153" s="17">
        <f t="shared" si="32"/>
        <v>0.1</v>
      </c>
      <c r="O153" s="17">
        <f t="shared" si="32"/>
        <v>0.1</v>
      </c>
      <c r="P153" s="17">
        <f t="shared" si="32"/>
        <v>0.1</v>
      </c>
      <c r="Q153" s="17">
        <v>0.1</v>
      </c>
      <c r="R153" s="17">
        <f>R43-R97</f>
        <v>0.1</v>
      </c>
      <c r="S153" s="28"/>
    </row>
    <row r="154" spans="1:19" ht="15">
      <c r="A154"/>
      <c r="B154" s="5" t="s">
        <v>94</v>
      </c>
      <c r="C154" s="4" t="s">
        <v>88</v>
      </c>
      <c r="D154" s="56"/>
      <c r="E154" s="31">
        <v>0.3</v>
      </c>
      <c r="F154" s="17">
        <v>0.4</v>
      </c>
      <c r="G154" s="17"/>
      <c r="H154" s="17"/>
      <c r="I154" s="17">
        <v>0.2</v>
      </c>
      <c r="J154" s="17"/>
      <c r="K154" s="17"/>
      <c r="L154" s="17"/>
      <c r="M154" s="17"/>
      <c r="N154" s="17"/>
      <c r="O154" s="17">
        <v>0.2</v>
      </c>
      <c r="P154" s="17"/>
      <c r="Q154" s="17"/>
      <c r="R154" s="17"/>
      <c r="S154" s="28"/>
    </row>
    <row r="155" spans="1:19" ht="15">
      <c r="A155"/>
      <c r="B155" s="5" t="s">
        <v>95</v>
      </c>
      <c r="C155" s="4" t="s">
        <v>93</v>
      </c>
      <c r="D155" s="56"/>
      <c r="E155" s="31">
        <v>0.6</v>
      </c>
      <c r="F155" s="17">
        <v>0.4</v>
      </c>
      <c r="G155" s="17"/>
      <c r="H155" s="17"/>
      <c r="I155" s="17"/>
      <c r="J155" s="17"/>
      <c r="K155" s="17">
        <v>0.4</v>
      </c>
      <c r="L155" s="17"/>
      <c r="M155" s="17"/>
      <c r="N155" s="17"/>
      <c r="O155" s="17"/>
      <c r="P155" s="17"/>
      <c r="Q155" s="17"/>
      <c r="R155" s="17"/>
      <c r="S155" s="28"/>
    </row>
    <row r="156" spans="1:19" ht="15">
      <c r="A156"/>
      <c r="B156" s="5" t="s">
        <v>96</v>
      </c>
      <c r="C156" s="4" t="s">
        <v>92</v>
      </c>
      <c r="D156" s="56"/>
      <c r="E156" s="31">
        <v>0.2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28"/>
    </row>
    <row r="157" spans="1:19" ht="23.25">
      <c r="A157"/>
      <c r="B157" s="5" t="s">
        <v>98</v>
      </c>
      <c r="C157" s="4" t="s">
        <v>110</v>
      </c>
      <c r="D157" s="56"/>
      <c r="E157" s="31"/>
      <c r="F157" s="17">
        <v>0.6</v>
      </c>
      <c r="G157" s="17"/>
      <c r="H157" s="17"/>
      <c r="I157" s="17"/>
      <c r="J157" s="17">
        <v>0.6</v>
      </c>
      <c r="K157" s="17"/>
      <c r="L157" s="17"/>
      <c r="M157" s="17"/>
      <c r="N157" s="17"/>
      <c r="O157" s="17"/>
      <c r="P157" s="17"/>
      <c r="Q157" s="17"/>
      <c r="R157" s="17"/>
      <c r="S157" s="28"/>
    </row>
    <row r="158" spans="1:19" ht="15">
      <c r="A158"/>
      <c r="B158" s="5" t="s">
        <v>100</v>
      </c>
      <c r="C158" s="4" t="s">
        <v>99</v>
      </c>
      <c r="D158" s="56">
        <v>0</v>
      </c>
      <c r="E158" s="31">
        <v>0.2</v>
      </c>
      <c r="F158" s="17">
        <v>0.3</v>
      </c>
      <c r="G158" s="17"/>
      <c r="H158" s="17"/>
      <c r="I158" s="17">
        <v>0.1</v>
      </c>
      <c r="J158" s="17"/>
      <c r="K158" s="17"/>
      <c r="L158" s="17">
        <v>0.1</v>
      </c>
      <c r="M158" s="17"/>
      <c r="N158" s="17"/>
      <c r="O158" s="17">
        <v>0.1</v>
      </c>
      <c r="P158" s="17"/>
      <c r="Q158" s="17"/>
      <c r="R158" s="17"/>
      <c r="S158" s="28"/>
    </row>
    <row r="159" spans="1:19" ht="22.5">
      <c r="A159"/>
      <c r="B159" s="6">
        <v>3</v>
      </c>
      <c r="C159" s="25" t="s">
        <v>76</v>
      </c>
      <c r="D159" s="65"/>
      <c r="E159" s="37">
        <f>E122-E130</f>
        <v>0.10000000000002274</v>
      </c>
      <c r="F159" s="17">
        <f aca="true" t="shared" si="33" ref="F159:R159">SUM(F122-F130)</f>
        <v>-64.09999999999997</v>
      </c>
      <c r="G159" s="17">
        <f t="shared" si="33"/>
        <v>7.199999999999996</v>
      </c>
      <c r="H159" s="17">
        <f t="shared" si="33"/>
        <v>3</v>
      </c>
      <c r="I159" s="17">
        <f t="shared" si="33"/>
        <v>12</v>
      </c>
      <c r="J159" s="17">
        <f t="shared" si="33"/>
        <v>9.700000000000006</v>
      </c>
      <c r="K159" s="17">
        <f t="shared" si="33"/>
        <v>0.8000000000000007</v>
      </c>
      <c r="L159" s="17">
        <f t="shared" si="33"/>
        <v>-5.400000000000002</v>
      </c>
      <c r="M159" s="17">
        <f t="shared" si="33"/>
        <v>-6.0000000000000036</v>
      </c>
      <c r="N159" s="17">
        <f t="shared" si="33"/>
        <v>-6.200000000000006</v>
      </c>
      <c r="O159" s="17">
        <f t="shared" si="33"/>
        <v>-6.100000000000001</v>
      </c>
      <c r="P159" s="17">
        <f t="shared" si="33"/>
        <v>-6.699999999999999</v>
      </c>
      <c r="Q159" s="17">
        <f t="shared" si="33"/>
        <v>-33.400000000000006</v>
      </c>
      <c r="R159" s="17">
        <f t="shared" si="33"/>
        <v>-33.00000000000001</v>
      </c>
      <c r="S159" s="28"/>
    </row>
    <row r="160" spans="1:18" ht="15">
      <c r="A160"/>
      <c r="B160" s="6">
        <v>4</v>
      </c>
      <c r="C160" s="25" t="s">
        <v>77</v>
      </c>
      <c r="D160" s="65"/>
      <c r="E160" s="37" t="s">
        <v>101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</row>
    <row r="161" spans="1:18" ht="22.5">
      <c r="A161"/>
      <c r="B161" s="6">
        <v>5</v>
      </c>
      <c r="C161" s="25" t="s">
        <v>78</v>
      </c>
      <c r="D161" s="65"/>
      <c r="E161" s="3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</row>
    <row r="162" spans="1:17" ht="15">
      <c r="A16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ht="15">
      <c r="A163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6" ht="15">
      <c r="A164"/>
      <c r="B164" s="1"/>
      <c r="C164" s="48" t="s">
        <v>8</v>
      </c>
      <c r="D164" s="48"/>
      <c r="E164" s="1"/>
      <c r="F164" s="48" t="s">
        <v>105</v>
      </c>
      <c r="G164" s="48"/>
      <c r="H164" s="48"/>
      <c r="I164" s="49"/>
      <c r="J164" s="49"/>
      <c r="K164" s="49"/>
      <c r="L164" s="49"/>
      <c r="M164" s="49"/>
      <c r="O164" s="49" t="s">
        <v>106</v>
      </c>
      <c r="P164" s="49"/>
    </row>
    <row r="165" spans="3:18" ht="15">
      <c r="C165" s="12"/>
      <c r="D165" s="12"/>
      <c r="E165" s="12"/>
      <c r="P165" s="49"/>
      <c r="Q165" s="14"/>
      <c r="R165" s="12"/>
    </row>
    <row r="166" spans="3:18" ht="15">
      <c r="C166" s="12"/>
      <c r="D166" s="12"/>
      <c r="E166" s="12"/>
      <c r="F166" s="48" t="s">
        <v>104</v>
      </c>
      <c r="G166" s="48"/>
      <c r="H166" s="50"/>
      <c r="I166" s="50"/>
      <c r="J166" s="50"/>
      <c r="K166" s="50"/>
      <c r="L166" s="49"/>
      <c r="M166" s="49"/>
      <c r="N166" s="12"/>
      <c r="O166" s="49" t="s">
        <v>113</v>
      </c>
      <c r="P166" s="12"/>
      <c r="Q166" s="14"/>
      <c r="R166" s="12"/>
    </row>
    <row r="167" spans="3:18" ht="14.25">
      <c r="C167" s="15"/>
      <c r="D167" s="15"/>
      <c r="E167" s="15"/>
      <c r="F167" s="81"/>
      <c r="G167" s="81"/>
      <c r="H167" s="81"/>
      <c r="I167" s="81"/>
      <c r="J167" s="81"/>
      <c r="K167" s="81"/>
      <c r="L167" s="81"/>
      <c r="M167" s="15"/>
      <c r="N167" s="15"/>
      <c r="P167" s="15"/>
      <c r="Q167" s="16"/>
      <c r="R167" s="15"/>
    </row>
    <row r="168" spans="3:18" ht="14.25">
      <c r="C168" s="15"/>
      <c r="D168" s="15"/>
      <c r="E168" s="15"/>
      <c r="F168" s="19"/>
      <c r="G168" s="19"/>
      <c r="H168" s="19"/>
      <c r="I168" s="19"/>
      <c r="J168" s="19"/>
      <c r="K168" s="19"/>
      <c r="L168" s="19"/>
      <c r="M168" s="15"/>
      <c r="N168" s="15"/>
      <c r="O168" s="15"/>
      <c r="P168" s="15"/>
      <c r="Q168" s="16"/>
      <c r="R168" s="15"/>
    </row>
    <row r="169" spans="2:18" ht="14.2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</row>
    <row r="170" spans="3:17" ht="11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0" ht="11.25">
      <c r="B171" s="1"/>
      <c r="C171" s="1"/>
      <c r="D171" s="1"/>
      <c r="E171" s="1"/>
      <c r="F171" s="1"/>
      <c r="G171" s="1"/>
      <c r="H171" s="1"/>
      <c r="I171" s="1"/>
      <c r="J171" s="1"/>
    </row>
    <row r="173" spans="2:10" ht="11.25">
      <c r="B173" s="1"/>
      <c r="C173" s="1"/>
      <c r="D173" s="1"/>
      <c r="E173" s="1"/>
      <c r="F173" s="1"/>
      <c r="G173" s="1"/>
      <c r="H173" s="1"/>
      <c r="I173" s="1"/>
      <c r="J173" s="1"/>
    </row>
    <row r="178" spans="3:18" ht="14.25">
      <c r="C178" s="15"/>
      <c r="D178" s="15"/>
      <c r="E178" s="15"/>
      <c r="F178" s="19"/>
      <c r="G178" s="19"/>
      <c r="H178" s="19"/>
      <c r="I178" s="19"/>
      <c r="J178" s="19"/>
      <c r="K178" s="19"/>
      <c r="L178" s="19"/>
      <c r="M178" s="15"/>
      <c r="N178" s="15"/>
      <c r="O178" s="15"/>
      <c r="P178" s="15"/>
      <c r="Q178" s="16"/>
      <c r="R178" s="15"/>
    </row>
    <row r="179" spans="2:18" ht="14.2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</row>
    <row r="180" spans="2:18" ht="11.25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</row>
    <row r="181" spans="2:18" ht="1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 ht="1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 ht="1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 ht="1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 ht="1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 ht="1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ht="1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 ht="1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 ht="1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 ht="1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 ht="1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 ht="1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 ht="1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2:18" ht="1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2:18" ht="1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2:18" ht="1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2:18" ht="1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2:18" ht="1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2:18" ht="1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2:18" ht="1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2:18" ht="1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2:18" ht="1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2:18" ht="1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2:18" ht="1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2:18" ht="1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2:18" ht="1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2:18" ht="1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2:18" ht="1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2:18" ht="1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ht="1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1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ht="1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3:17" ht="11.2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0" ht="11.25">
      <c r="B218" s="1"/>
      <c r="C218" s="1"/>
      <c r="D218" s="1"/>
      <c r="E218" s="1"/>
      <c r="F218" s="1"/>
      <c r="G218" s="1"/>
      <c r="H218" s="1"/>
      <c r="I218" s="1"/>
      <c r="J218" s="1"/>
    </row>
    <row r="220" spans="2:10" ht="11.25">
      <c r="B220" s="1"/>
      <c r="C220" s="1"/>
      <c r="D220" s="1"/>
      <c r="E220" s="1"/>
      <c r="F220" s="1"/>
      <c r="G220" s="1"/>
      <c r="H220" s="1"/>
      <c r="I220" s="1"/>
      <c r="J220" s="1"/>
    </row>
    <row r="629" spans="3:17" ht="11.25">
      <c r="C629" s="73" t="s">
        <v>24</v>
      </c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</row>
    <row r="630" spans="3:17" ht="11.25">
      <c r="C630" s="71" t="s">
        <v>25</v>
      </c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</row>
    <row r="631" spans="3:17" ht="11.25">
      <c r="C631" s="71" t="s">
        <v>28</v>
      </c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</row>
  </sheetData>
  <sheetProtection/>
  <mergeCells count="22">
    <mergeCell ref="T8:AL8"/>
    <mergeCell ref="F167:L167"/>
    <mergeCell ref="C68:C70"/>
    <mergeCell ref="E68:E70"/>
    <mergeCell ref="F64:L64"/>
    <mergeCell ref="F68:F70"/>
    <mergeCell ref="G68:R69"/>
    <mergeCell ref="B67:R67"/>
    <mergeCell ref="A6:R6"/>
    <mergeCell ref="C631:Q631"/>
    <mergeCell ref="B180:R180"/>
    <mergeCell ref="C629:Q629"/>
    <mergeCell ref="C630:Q630"/>
    <mergeCell ref="D68:D70"/>
    <mergeCell ref="D119:D121"/>
    <mergeCell ref="G8:R8"/>
    <mergeCell ref="G119:R120"/>
    <mergeCell ref="B66:R66"/>
    <mergeCell ref="B169:R169"/>
    <mergeCell ref="B179:R179"/>
    <mergeCell ref="B68:B70"/>
    <mergeCell ref="A117:R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Glunitskaya</cp:lastModifiedBy>
  <cp:lastPrinted>2014-10-31T06:26:12Z</cp:lastPrinted>
  <dcterms:created xsi:type="dcterms:W3CDTF">2010-03-17T12:43:36Z</dcterms:created>
  <dcterms:modified xsi:type="dcterms:W3CDTF">2014-12-18T09:53:58Z</dcterms:modified>
  <cp:category/>
  <cp:version/>
  <cp:contentType/>
  <cp:contentStatus/>
</cp:coreProperties>
</file>